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lvljunior\Downloads\"/>
    </mc:Choice>
  </mc:AlternateContent>
  <xr:revisionPtr revIDLastSave="0" documentId="13_ncr:1_{C4F3CCBA-B0E6-4BB4-B1EB-36CB5DB5569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" sheetId="1" r:id="rId1"/>
    <sheet name="PI Fehidro" sheetId="2" r:id="rId2"/>
    <sheet name="PI Geral" sheetId="3" r:id="rId3"/>
    <sheet name="PDCs Del CRH 190" sheetId="6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0" roundtripDataSignature="AMtx7mgFEDlFK8RxVmJkEpvUbnviEP6zag=="/>
    </ext>
  </extLst>
</workbook>
</file>

<file path=xl/calcChain.xml><?xml version="1.0" encoding="utf-8"?>
<calcChain xmlns="http://schemas.openxmlformats.org/spreadsheetml/2006/main">
  <c r="D22" i="3" l="1"/>
  <c r="F22" i="3"/>
  <c r="F30" i="3"/>
  <c r="D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3" s="1"/>
  <c r="D26" i="2"/>
  <c r="G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H22" i="2" s="1"/>
  <c r="E22" i="2"/>
  <c r="C22" i="2"/>
  <c r="E21" i="2"/>
  <c r="E21" i="3" s="1"/>
  <c r="H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E14" i="2"/>
  <c r="E14" i="3" s="1"/>
  <c r="H14" i="2"/>
  <c r="C14" i="2"/>
  <c r="F13" i="2"/>
  <c r="E13" i="2"/>
  <c r="D13" i="2"/>
  <c r="C13" i="2"/>
  <c r="F12" i="2"/>
  <c r="E12" i="2"/>
  <c r="D12" i="2"/>
  <c r="C12" i="2"/>
  <c r="F11" i="2"/>
  <c r="E11" i="3" s="1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5" i="2"/>
  <c r="E5" i="2"/>
  <c r="D5" i="2"/>
  <c r="C5" i="2"/>
  <c r="M5" i="1"/>
  <c r="K5" i="1"/>
  <c r="M4" i="1"/>
  <c r="K4" i="1"/>
  <c r="M3" i="1"/>
  <c r="K3" i="1"/>
  <c r="K2" i="1"/>
  <c r="H22" i="3" l="1"/>
  <c r="E22" i="3"/>
  <c r="G22" i="3" s="1"/>
  <c r="C28" i="3"/>
  <c r="C29" i="3"/>
  <c r="C30" i="3"/>
  <c r="D31" i="3"/>
  <c r="H12" i="2"/>
  <c r="H13" i="2"/>
  <c r="H7" i="2"/>
  <c r="H8" i="2"/>
  <c r="H9" i="2"/>
  <c r="H10" i="2"/>
  <c r="F31" i="2"/>
  <c r="H6" i="2"/>
  <c r="E31" i="2"/>
  <c r="H7" i="3"/>
  <c r="H9" i="3"/>
  <c r="H11" i="3"/>
  <c r="H13" i="3"/>
  <c r="H15" i="3"/>
  <c r="H29" i="3"/>
  <c r="G10" i="2"/>
  <c r="H11" i="2"/>
  <c r="E12" i="3"/>
  <c r="E13" i="3"/>
  <c r="H30" i="3"/>
  <c r="G27" i="2"/>
  <c r="E15" i="3"/>
  <c r="E16" i="3"/>
  <c r="E17" i="3"/>
  <c r="E18" i="3"/>
  <c r="E19" i="3"/>
  <c r="E20" i="3"/>
  <c r="H24" i="3"/>
  <c r="H26" i="3"/>
  <c r="H28" i="3"/>
  <c r="D31" i="2"/>
  <c r="C15" i="3"/>
  <c r="C16" i="3"/>
  <c r="C17" i="3"/>
  <c r="C18" i="3"/>
  <c r="C19" i="3"/>
  <c r="E7" i="3"/>
  <c r="E8" i="3"/>
  <c r="E9" i="3"/>
  <c r="E10" i="3"/>
  <c r="C23" i="3"/>
  <c r="C24" i="3"/>
  <c r="C25" i="3"/>
  <c r="H17" i="3"/>
  <c r="H19" i="3"/>
  <c r="H21" i="3"/>
  <c r="H23" i="3"/>
  <c r="H25" i="3"/>
  <c r="H27" i="3"/>
  <c r="G20" i="2"/>
  <c r="H23" i="2"/>
  <c r="H24" i="2"/>
  <c r="H25" i="2"/>
  <c r="H26" i="2"/>
  <c r="H27" i="2"/>
  <c r="H28" i="2"/>
  <c r="H29" i="2"/>
  <c r="H30" i="2"/>
  <c r="F31" i="3"/>
  <c r="C5" i="3"/>
  <c r="C6" i="3"/>
  <c r="C7" i="3"/>
  <c r="C8" i="3"/>
  <c r="C9" i="3"/>
  <c r="C11" i="3"/>
  <c r="G11" i="3" s="1"/>
  <c r="C12" i="3"/>
  <c r="C13" i="3"/>
  <c r="G14" i="2"/>
  <c r="H15" i="2"/>
  <c r="H16" i="2"/>
  <c r="H17" i="2"/>
  <c r="H18" i="2"/>
  <c r="H19" i="2"/>
  <c r="H20" i="2"/>
  <c r="E23" i="3"/>
  <c r="E24" i="3"/>
  <c r="E25" i="3"/>
  <c r="E27" i="3"/>
  <c r="E28" i="3"/>
  <c r="E29" i="3"/>
  <c r="E30" i="3"/>
  <c r="H6" i="3"/>
  <c r="H8" i="3"/>
  <c r="H10" i="3"/>
  <c r="H12" i="3"/>
  <c r="H14" i="3"/>
  <c r="H16" i="3"/>
  <c r="H18" i="3"/>
  <c r="H20" i="3"/>
  <c r="G21" i="3"/>
  <c r="G5" i="2"/>
  <c r="H5" i="2"/>
  <c r="G15" i="2"/>
  <c r="G9" i="2"/>
  <c r="G13" i="2"/>
  <c r="G18" i="2"/>
  <c r="G19" i="2"/>
  <c r="G24" i="2"/>
  <c r="G25" i="2"/>
  <c r="C31" i="2"/>
  <c r="H5" i="3"/>
  <c r="C10" i="3"/>
  <c r="C14" i="3"/>
  <c r="G14" i="3" s="1"/>
  <c r="C20" i="3"/>
  <c r="C26" i="3"/>
  <c r="G26" i="3" s="1"/>
  <c r="C27" i="3"/>
  <c r="G7" i="2"/>
  <c r="G8" i="2"/>
  <c r="G12" i="2"/>
  <c r="G17" i="2"/>
  <c r="G23" i="2"/>
  <c r="G30" i="2"/>
  <c r="G6" i="2"/>
  <c r="G11" i="2"/>
  <c r="G16" i="2"/>
  <c r="G21" i="2"/>
  <c r="G22" i="2"/>
  <c r="G28" i="2"/>
  <c r="G29" i="2"/>
  <c r="G28" i="3" l="1"/>
  <c r="G30" i="3"/>
  <c r="G29" i="3"/>
  <c r="G19" i="3"/>
  <c r="G15" i="3"/>
  <c r="G18" i="3"/>
  <c r="G10" i="3"/>
  <c r="G6" i="3"/>
  <c r="G20" i="3"/>
  <c r="G13" i="3"/>
  <c r="G8" i="3"/>
  <c r="G16" i="3"/>
  <c r="G12" i="3"/>
  <c r="G7" i="3"/>
  <c r="G27" i="3"/>
  <c r="G17" i="3"/>
  <c r="E31" i="3"/>
  <c r="H31" i="3"/>
  <c r="G9" i="3"/>
  <c r="H31" i="2"/>
  <c r="G5" i="3"/>
  <c r="G24" i="3"/>
  <c r="G23" i="3"/>
  <c r="G25" i="3"/>
  <c r="G31" i="2"/>
  <c r="C31" i="3"/>
  <c r="G32" i="2" l="1"/>
  <c r="I14" i="2" s="1"/>
  <c r="G31" i="3"/>
  <c r="G32" i="3" s="1"/>
  <c r="I27" i="3" s="1"/>
  <c r="I12" i="3" l="1"/>
  <c r="I6" i="3"/>
  <c r="I29" i="3"/>
  <c r="I17" i="3"/>
  <c r="I14" i="3"/>
  <c r="I7" i="3"/>
  <c r="I23" i="3"/>
  <c r="I21" i="3"/>
  <c r="I15" i="3"/>
  <c r="I28" i="2"/>
  <c r="I11" i="3"/>
  <c r="I8" i="3"/>
  <c r="I5" i="3"/>
  <c r="I28" i="3"/>
  <c r="I20" i="3"/>
  <c r="I30" i="3"/>
  <c r="I16" i="3"/>
  <c r="I10" i="3"/>
  <c r="I25" i="3"/>
  <c r="I22" i="3"/>
  <c r="I9" i="3"/>
  <c r="I26" i="3"/>
  <c r="J26" i="3" s="1"/>
  <c r="I24" i="3"/>
  <c r="I12" i="2"/>
  <c r="I18" i="3"/>
  <c r="I8" i="2"/>
  <c r="I19" i="3"/>
  <c r="I7" i="2"/>
  <c r="I13" i="3"/>
  <c r="I29" i="2"/>
  <c r="I13" i="2"/>
  <c r="I18" i="2"/>
  <c r="I6" i="2"/>
  <c r="I17" i="2"/>
  <c r="I9" i="2"/>
  <c r="I21" i="2"/>
  <c r="I19" i="2"/>
  <c r="I30" i="2"/>
  <c r="I5" i="2"/>
  <c r="I23" i="2"/>
  <c r="I10" i="2"/>
  <c r="I22" i="2"/>
  <c r="I11" i="2"/>
  <c r="I20" i="2"/>
  <c r="I26" i="2"/>
  <c r="I24" i="2"/>
  <c r="I15" i="2"/>
  <c r="I25" i="2"/>
  <c r="I16" i="2"/>
  <c r="I27" i="2"/>
  <c r="J24" i="3" l="1"/>
  <c r="J21" i="3"/>
  <c r="J28" i="3"/>
  <c r="J14" i="3"/>
  <c r="J5" i="3"/>
  <c r="J7" i="3"/>
  <c r="J28" i="2"/>
  <c r="J18" i="3"/>
  <c r="J18" i="2"/>
  <c r="J14" i="2"/>
  <c r="J7" i="2"/>
  <c r="J21" i="2"/>
  <c r="J5" i="2"/>
  <c r="J26" i="2"/>
  <c r="J24" i="2"/>
</calcChain>
</file>

<file path=xl/sharedStrings.xml><?xml version="1.0" encoding="utf-8"?>
<sst xmlns="http://schemas.openxmlformats.org/spreadsheetml/2006/main" count="347" uniqueCount="228">
  <si>
    <t xml:space="preserve">subPDC
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</si>
  <si>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</si>
  <si>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</si>
  <si>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</si>
  <si>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</si>
  <si>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</si>
  <si>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</si>
  <si>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</si>
  <si>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</si>
  <si>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</si>
  <si>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</si>
  <si>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</si>
  <si>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</si>
  <si>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</si>
  <si>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</si>
  <si>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</si>
  <si>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</si>
  <si>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</si>
  <si>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</si>
  <si>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</si>
  <si>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</si>
  <si>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CFURH</t>
  </si>
  <si>
    <t>Cobrança Estadual</t>
  </si>
  <si>
    <t>PDC 1 - BRH</t>
  </si>
  <si>
    <t>1.1 - Legislação</t>
  </si>
  <si>
    <t>1.2 - Planejamento e gestão de recursos hídricos</t>
  </si>
  <si>
    <t>PDC 2 - GRH</t>
  </si>
  <si>
    <t>2.1 - Planos de Recursos Hídricos e Relatórios de Situação</t>
  </si>
  <si>
    <t>2.2 - Outorga de direitos de uso dos recursos hídricos</t>
  </si>
  <si>
    <t>2.3 - Cobrança pelo uso dos recursos hídricos</t>
  </si>
  <si>
    <t>2.4 - Enquadramento dos corpos de água em classes de qualidade</t>
  </si>
  <si>
    <t>2.5 - Redes de Monitoramento e Sistemas de informação sobre recursos hídricos</t>
  </si>
  <si>
    <t>2.6 - Gestão integrada dos recursos hídricos</t>
  </si>
  <si>
    <t>2.7 - Infraestrutura dos órgãos do CORHI e Agências de Bacias</t>
  </si>
  <si>
    <t>PDC 3 - MRQ</t>
  </si>
  <si>
    <t>3.1 - Esgotamento sanitário</t>
  </si>
  <si>
    <t>3.2 -  Áreas contaminadas e poluição difusa</t>
  </si>
  <si>
    <t>3.3 - Manejo e disposição de resíduos sólidos</t>
  </si>
  <si>
    <t>3.4 - Intervenções em corpos d’água</t>
  </si>
  <si>
    <t>PDC 4 - PRH</t>
  </si>
  <si>
    <t>4.1 - Controle de processos erosivos</t>
  </si>
  <si>
    <t>4.2 - Soluções baseadas na natureza</t>
  </si>
  <si>
    <t>4.3 Proteção de mananciais</t>
  </si>
  <si>
    <t>PDC 5 - GDA</t>
  </si>
  <si>
    <t xml:space="preserve">5.1 - Controle de perdas em sistemas de abastecimento </t>
  </si>
  <si>
    <t>5.2 - Racionalização de uso</t>
  </si>
  <si>
    <t xml:space="preserve">5.3 - Reuso </t>
  </si>
  <si>
    <t>PDC 6 - ASH</t>
  </si>
  <si>
    <t>6.1 - Captação de recursos hídricos</t>
  </si>
  <si>
    <t>6.2 - Regularização de vazão de cursos d'água</t>
  </si>
  <si>
    <t>PDC 7 - DEE</t>
  </si>
  <si>
    <t>7.1 - Ações  estruturais de micro ou macro drenagem para mitigação de inundações e alagamentos</t>
  </si>
  <si>
    <t>7.2 - Ações estruturais para mitigação dos efeitos de escassez hídrica</t>
  </si>
  <si>
    <t>PDC 8 - CCS</t>
  </si>
  <si>
    <t>8.1 - Capacitação técnica em planejamento e gestão de recursos hídricos</t>
  </si>
  <si>
    <t>8.2 - Educação ambiental vinculada às ações dos planos de bacias hidrográficas</t>
  </si>
  <si>
    <t>8.3 - Comunicação social e difusão de informações relacionadas à gestão de recursos hídricos</t>
  </si>
  <si>
    <t>TOTAL PREVISTO / ANO (R$)</t>
  </si>
  <si>
    <t>TOTAL PREVISTO / QUADRIÊNIO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</si>
  <si>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</si>
  <si>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</si>
  <si>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</si>
  <si>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</si>
  <si>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</si>
  <si>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</si>
  <si>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</si>
  <si>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</si>
  <si>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</si>
  <si>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QUADRIÊNIO (R$ mil)</t>
  </si>
  <si>
    <t>subPDC</t>
  </si>
  <si>
    <t>Abrangência do subPDC</t>
  </si>
  <si>
    <t>1.1</t>
  </si>
  <si>
    <t>Legislação</t>
  </si>
  <si>
    <t>1.2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</si>
  <si>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</si>
  <si>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</si>
  <si>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</si>
  <si>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</si>
  <si>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</si>
  <si>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2.3</t>
  </si>
  <si>
    <t>Cobrança pelo uso dos recursos hídricos</t>
  </si>
  <si>
    <t>2.4</t>
  </si>
  <si>
    <t>2.5</t>
  </si>
  <si>
    <t>2.6</t>
  </si>
  <si>
    <t>3.1</t>
  </si>
  <si>
    <t>3.2</t>
  </si>
  <si>
    <t>4.1</t>
  </si>
  <si>
    <t>4.2</t>
  </si>
  <si>
    <t>5.1</t>
  </si>
  <si>
    <t>5.2</t>
  </si>
  <si>
    <t>5.3</t>
  </si>
  <si>
    <t>6.1</t>
  </si>
  <si>
    <t>6.2</t>
  </si>
  <si>
    <t>7.1</t>
  </si>
  <si>
    <t>7.2</t>
  </si>
  <si>
    <t>8.1</t>
  </si>
  <si>
    <t>8.2</t>
  </si>
  <si>
    <t>8.3</t>
  </si>
  <si>
    <t>Comunicação social e difusão de informações relacionadas à gestão de recursos hídricos</t>
  </si>
  <si>
    <t>PDC 1 e 2</t>
  </si>
  <si>
    <t>Prioritário</t>
  </si>
  <si>
    <t>Estado</t>
  </si>
  <si>
    <t>Município</t>
  </si>
  <si>
    <t>Bacia</t>
  </si>
  <si>
    <t>A definir</t>
  </si>
  <si>
    <t>PDC 
cód</t>
  </si>
  <si>
    <t>subPDC (2)</t>
  </si>
  <si>
    <t>subPDC (3)</t>
  </si>
  <si>
    <t>PDC 1 - Bases Técnicas em Recursos Hídricos (BRH)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</si>
  <si>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</si>
  <si>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</si>
  <si>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</si>
  <si>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</si>
  <si>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</si>
  <si>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</si>
  <si>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</si>
  <si>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</si>
  <si>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</si>
  <si>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</si>
  <si>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</si>
  <si>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</si>
  <si>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</si>
  <si>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</si>
  <si>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</si>
  <si>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</si>
  <si>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</si>
  <si>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</si>
  <si>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</si>
  <si>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</si>
  <si>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</si>
  <si>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</si>
  <si>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</si>
  <si>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</si>
  <si>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</si>
  <si>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</si>
  <si>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2.1 - PRH e RS</t>
  </si>
  <si>
    <t>2.2 - Outorga</t>
  </si>
  <si>
    <t>Aprimoramento dos procedimentos e ações com vistas a garantir o controle dos usos da água.</t>
  </si>
  <si>
    <t>2.3 - Cobrança</t>
  </si>
  <si>
    <t>Implementação e acompanhamento da cobrança pelo uso dos recursos hídricos.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</si>
  <si>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</si>
  <si>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</si>
  <si>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</si>
  <si>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</si>
  <si>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</si>
  <si>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</si>
  <si>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</si>
  <si>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</si>
  <si>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</si>
  <si>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</si>
  <si>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3.1 - Sist. esgotamento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</si>
  <si>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</si>
  <si>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</si>
  <si>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</si>
  <si>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</si>
  <si>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</si>
  <si>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</si>
  <si>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</si>
  <si>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</si>
  <si>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</si>
  <si>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</si>
  <si>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</si>
  <si>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</si>
  <si>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</si>
  <si>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</si>
  <si>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</si>
  <si>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</si>
  <si>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</si>
  <si>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</si>
  <si>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</si>
  <si>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</si>
  <si>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</si>
  <si>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</si>
  <si>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</si>
  <si>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</si>
  <si>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</si>
  <si>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5.1 - Controle de perdas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</si>
  <si>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</si>
  <si>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</si>
  <si>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</si>
  <si>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</si>
  <si>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</si>
  <si>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</si>
  <si>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</si>
  <si>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</si>
  <si>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</si>
  <si>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</si>
  <si>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</si>
  <si>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</si>
  <si>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</si>
  <si>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</si>
  <si>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</si>
  <si>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</si>
  <si>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</si>
  <si>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</si>
  <si>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</si>
  <si>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</si>
  <si>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</si>
  <si>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</si>
  <si>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</si>
  <si>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</si>
  <si>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</si>
  <si>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</si>
  <si>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</si>
  <si>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</si>
  <si>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</si>
  <si>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</si>
  <si>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</si>
  <si>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8.1 - Capacitação técnica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</si>
  <si>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</si>
  <si>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</si>
  <si>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</si>
  <si>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</si>
  <si>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</si>
  <si>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8.3 - Comunicação</t>
  </si>
  <si>
    <t>Ações de comunicação social e difusão de informações diretamente relacionadas à gestão de recursos hídricos.</t>
  </si>
  <si>
    <t>Aprimorar o sistema de esgotamento sanitário em ao menos 2 municípios</t>
  </si>
  <si>
    <t>Implantar novas ETE's, interceptores, emissários, elevatórias de esgotos (transporte ou afastamento), bem como, reformas, ampliação e melhorias e elaboração de projetos. Identificar através dos critérios estabelecidos pelo CBH-BPG, as prioridades para execução de tais obras/serviços na bacia</t>
  </si>
  <si>
    <t>Municípios que ainda não tratam esgotos ou necessitam de melhoramento e/ou ampliação no sistema de esgotamento sanitário, por meio de critérios deliberados pelo CBH-BPG</t>
  </si>
  <si>
    <t>Aprimorar o sistema de controle de perdas em ao menos 2 municípios</t>
  </si>
  <si>
    <t>Aprimorar o sistema de drenagem em ao menos 2 municípios</t>
  </si>
  <si>
    <t>Implantar Sistemas de Drenagem com estruturas de contenção/infiltração, bem como, galeria de águas pluviais e dissipadores</t>
  </si>
  <si>
    <t>Municípios da UGRHI que apresentam focos de alagamentos e propensão à erosão e demais necessidades de ampliação e melhorias no Sistema de Drenagem Urbana, por meio de Deliberação do CBH</t>
  </si>
  <si>
    <t>Executar projetos, serviços e obras de controle de perdas na rede de abastecimento público de água na UGRHI 12 e substituição de  hidrômetros</t>
  </si>
  <si>
    <t>Municípios  da UGRHI priorizados conforme altos índices de perdas de água no sistema abastecimento público, conforme critérios definidos em deliberações do CBH e a substituição de hidrômetros, preferencialmente no município de Morro Agudo no ano de 2023</t>
  </si>
  <si>
    <t xml:space="preserve">Realizar em 2022 a instalação de sala de situação junto ao CBH-BPG e elaborar boletins agro-hidrologicos para aplicação na área do CBH-BPG
</t>
  </si>
  <si>
    <t>UGRHI 12</t>
  </si>
  <si>
    <t>Realizar a instalação de Sala de Situação na Bacia Hidrográfica do Baixo Pardo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</si>
</sst>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4" x14ac:knownFonts="1">
    <font>
      <sz val="11"/>
      <color theme="1"/>
      <name val="Arial"/>
    </font>
    <font>
      <b/>
      <sz val="11"/>
      <color rgb="FF000000"/>
      <name val="Calibri"/>
    </font>
    <font>
      <b/>
      <sz val="11"/>
      <color theme="1"/>
      <name val="Calibri"/>
    </font>
    <font>
      <b/>
      <sz val="11"/>
      <color rgb="FF000000"/>
      <name val="Arial"/>
    </font>
    <font>
      <b/>
      <sz val="11"/>
      <color theme="1"/>
      <name val="Arial"/>
    </font>
    <font>
      <sz val="10"/>
      <color theme="1"/>
      <name val="Calibri"/>
    </font>
    <font>
      <sz val="10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</font>
    <font>
      <b/>
      <sz val="16"/>
      <color theme="1"/>
      <name val="Arial"/>
    </font>
    <font>
      <sz val="11"/>
      <name val="Arial"/>
    </font>
    <font>
      <b/>
      <sz val="10"/>
      <color rgb="FFFF0000"/>
      <name val="Arial"/>
    </font>
    <font>
      <sz val="9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" fontId="7" fillId="6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10" fontId="7" fillId="7" borderId="13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4" fontId="0" fillId="7" borderId="3" xfId="0" applyNumberFormat="1" applyFill="1" applyBorder="1" applyAlignment="1">
      <alignment horizontal="right" vertical="center"/>
    </xf>
    <xf numFmtId="4" fontId="0" fillId="7" borderId="3" xfId="0" applyNumberFormat="1" applyFill="1" applyBorder="1" applyAlignment="1">
      <alignment horizontal="right" vertical="center" wrapText="1"/>
    </xf>
    <xf numFmtId="10" fontId="4" fillId="0" borderId="4" xfId="0" applyNumberFormat="1" applyFont="1" applyBorder="1" applyAlignment="1">
      <alignment horizontal="right" vertical="center"/>
    </xf>
    <xf numFmtId="4" fontId="4" fillId="4" borderId="3" xfId="0" applyNumberFormat="1" applyFont="1" applyFill="1" applyBorder="1" applyAlignment="1">
      <alignment horizontal="right" vertical="center"/>
    </xf>
    <xf numFmtId="0" fontId="7" fillId="8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/>
    </xf>
    <xf numFmtId="0" fontId="11" fillId="0" borderId="11" xfId="0" applyFont="1" applyBorder="1"/>
    <xf numFmtId="0" fontId="11" fillId="0" borderId="12" xfId="0" applyFont="1" applyBorder="1"/>
    <xf numFmtId="164" fontId="7" fillId="4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5" xfId="0" applyFont="1" applyBorder="1"/>
    <xf numFmtId="4" fontId="4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7" fillId="4" borderId="4" xfId="0" applyFont="1" applyFill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1" fillId="0" borderId="14" xfId="0" applyFont="1" applyBorder="1"/>
    <xf numFmtId="0" fontId="11" fillId="0" borderId="15" xfId="0" applyFont="1" applyBorder="1"/>
    <xf numFmtId="9" fontId="4" fillId="7" borderId="16" xfId="0" applyNumberFormat="1" applyFont="1" applyFill="1" applyBorder="1" applyAlignment="1">
      <alignment horizontal="center" vertical="center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8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8" xfId="0" applyFont="1" applyBorder="1" applyAlignment="1">
      <alignment wrapText="1"/>
    </xf>
    <xf numFmtId="0" fontId="0" fillId="0" borderId="5" xfId="0" applyBorder="1" applyAlignment="1">
      <alignment wrapText="1"/>
    </xf>
    <xf numFmtId="0" fontId="11" fillId="0" borderId="5" xfId="0" applyFont="1" applyBorder="1" applyAlignment="1">
      <alignment wrapText="1"/>
    </xf>
    <xf numFmtId="4" fontId="4" fillId="4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opLeftCell="G1" zoomScaleNormal="100" workbookViewId="0">
      <pane ySplit="1" topLeftCell="A14" activePane="bottomLeft" state="frozen"/>
      <selection pane="bottomLeft" activeCell="H48" sqref="H48"/>
    </sheetView>
  </sheetViews>
  <sheetFormatPr defaultColWidth="12.625" defaultRowHeight="15" customHeight="1" x14ac:dyDescent="0.2"/>
  <cols>
    <col min="1" max="1" width="22.125" customWidth="1"/>
    <col min="2" max="3" width="22.75" customWidth="1"/>
    <col min="4" max="7" width="13.75" customWidth="1"/>
    <col min="8" max="8" width="24" customWidth="1"/>
    <col min="9" max="12" width="13.75" customWidth="1"/>
    <col min="13" max="13" width="17.125" customWidth="1"/>
  </cols>
  <sheetData>
    <row r="1" spans="1:13" ht="60.75" thickBot="1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5" t="s">
        <v>10</v>
      </c>
      <c r="L1" s="6" t="s">
        <v>11</v>
      </c>
      <c r="M1" s="6" t="s">
        <v>12</v>
      </c>
    </row>
    <row r="2" spans="1:13" ht="77.25" thickBot="1" x14ac:dyDescent="0.25">
      <c r="A2" s="7" t="s">
        <v>31</v>
      </c>
      <c r="B2" s="8" t="s">
        <v>227</v>
      </c>
      <c r="C2" s="8" t="s">
        <v>225</v>
      </c>
      <c r="D2" s="8" t="s">
        <v>103</v>
      </c>
      <c r="E2" s="8" t="s">
        <v>226</v>
      </c>
      <c r="F2" s="9" t="s">
        <v>99</v>
      </c>
      <c r="G2" s="9" t="s">
        <v>101</v>
      </c>
      <c r="H2" s="9" t="s">
        <v>104</v>
      </c>
      <c r="I2" s="10">
        <v>402140.74</v>
      </c>
      <c r="J2" s="10">
        <v>180111.66</v>
      </c>
      <c r="K2" s="11">
        <f t="shared" ref="K2:K5" si="0">SUM(I2:J2)</f>
        <v>582252.4</v>
      </c>
      <c r="L2" s="8" t="s">
        <v>22</v>
      </c>
      <c r="M2" s="9"/>
    </row>
    <row r="3" spans="1:13" ht="153.75" thickBot="1" x14ac:dyDescent="0.25">
      <c r="A3" s="7" t="s">
        <v>35</v>
      </c>
      <c r="B3" s="9" t="s">
        <v>216</v>
      </c>
      <c r="C3" s="9" t="s">
        <v>217</v>
      </c>
      <c r="D3" s="9" t="s">
        <v>102</v>
      </c>
      <c r="E3" s="9" t="s">
        <v>218</v>
      </c>
      <c r="F3" s="9" t="s">
        <v>100</v>
      </c>
      <c r="G3" s="9" t="s">
        <v>104</v>
      </c>
      <c r="H3" s="9" t="s">
        <v>104</v>
      </c>
      <c r="I3" s="10">
        <v>548000</v>
      </c>
      <c r="J3" s="10">
        <v>513000</v>
      </c>
      <c r="K3" s="11">
        <f t="shared" si="0"/>
        <v>1061000</v>
      </c>
      <c r="L3" s="9" t="s">
        <v>22</v>
      </c>
      <c r="M3" s="9" t="str">
        <f t="shared" ref="M3:M5" si="1">IF(L3="outra","Especifique a fonte aqui","")</f>
        <v/>
      </c>
    </row>
    <row r="4" spans="1:13" ht="230.25" customHeight="1" thickBot="1" x14ac:dyDescent="0.25">
      <c r="A4" s="7" t="s">
        <v>44</v>
      </c>
      <c r="B4" s="9" t="s">
        <v>219</v>
      </c>
      <c r="C4" s="9" t="s">
        <v>223</v>
      </c>
      <c r="D4" s="9" t="s">
        <v>102</v>
      </c>
      <c r="E4" s="9" t="s">
        <v>224</v>
      </c>
      <c r="F4" s="9" t="s">
        <v>100</v>
      </c>
      <c r="G4" s="9" t="s">
        <v>104</v>
      </c>
      <c r="H4" s="9" t="s">
        <v>104</v>
      </c>
      <c r="I4" s="10">
        <v>2200000</v>
      </c>
      <c r="J4" s="10">
        <v>2300000</v>
      </c>
      <c r="K4" s="11">
        <f t="shared" si="0"/>
        <v>4500000</v>
      </c>
      <c r="L4" s="9" t="s">
        <v>22</v>
      </c>
      <c r="M4" s="9" t="str">
        <f t="shared" si="1"/>
        <v/>
      </c>
    </row>
    <row r="5" spans="1:13" ht="179.25" thickBot="1" x14ac:dyDescent="0.25">
      <c r="A5" s="7" t="s">
        <v>51</v>
      </c>
      <c r="B5" s="9" t="s">
        <v>220</v>
      </c>
      <c r="C5" s="9" t="s">
        <v>221</v>
      </c>
      <c r="D5" s="9" t="s">
        <v>102</v>
      </c>
      <c r="E5" s="9" t="s">
        <v>222</v>
      </c>
      <c r="F5" s="9" t="s">
        <v>100</v>
      </c>
      <c r="G5" s="9" t="s">
        <v>102</v>
      </c>
      <c r="H5" s="9" t="s">
        <v>104</v>
      </c>
      <c r="I5" s="10">
        <v>500000</v>
      </c>
      <c r="J5" s="10">
        <v>750000</v>
      </c>
      <c r="K5" s="11">
        <f t="shared" si="0"/>
        <v>1250000</v>
      </c>
      <c r="L5" s="9" t="s">
        <v>21</v>
      </c>
      <c r="M5" s="9" t="str">
        <f t="shared" si="1"/>
        <v/>
      </c>
    </row>
  </sheetData>
  <conditionalFormatting sqref="M2:M5">
    <cfRule type="cellIs" dxfId="1" priority="1" operator="equal">
      <formula>"Especifique a fonte aqui"</formula>
    </cfRule>
  </conditionalFormatting>
  <conditionalFormatting sqref="H2:H5">
    <cfRule type="cellIs" dxfId="0" priority="2" operator="equal">
      <formula>"Especificar nesta cél. o nome do órgão ou entidade"</formula>
    </cfRule>
  </conditionalFormatting>
  <dataValidations count="1">
    <dataValidation type="decimal" allowBlank="1" showInputMessage="1" showErrorMessage="1" prompt="Somente números são permitidos" sqref="I2:J5" xr:uid="{00000000-0002-0000-0000-000000000000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1000000}">
          <x14:formula1>
            <xm:f>#REF!</xm:f>
          </x14:formula1>
          <xm:sqref>D2:D5</xm:sqref>
        </x14:dataValidation>
        <x14:dataValidation type="list" allowBlank="1" showErrorMessage="1" xr:uid="{00000000-0002-0000-0000-000002000000}">
          <x14:formula1>
            <xm:f>#REF!</xm:f>
          </x14:formula1>
          <xm:sqref>F2:F5</xm:sqref>
        </x14:dataValidation>
        <x14:dataValidation type="list" allowBlank="1" showErrorMessage="1" xr:uid="{00000000-0002-0000-0000-000003000000}">
          <x14:formula1>
            <xm:f>#REF!</xm:f>
          </x14:formula1>
          <xm:sqref>L2:L5</xm:sqref>
        </x14:dataValidation>
        <x14:dataValidation type="list" allowBlank="1" showErrorMessage="1" xr:uid="{00000000-0002-0000-0000-000004000000}">
          <x14:formula1>
            <xm:f>#REF!</xm:f>
          </x14:formula1>
          <xm:sqref>A2:A5</xm:sqref>
        </x14:dataValidation>
        <x14:dataValidation type="list" allowBlank="1" showErrorMessage="1" xr:uid="{00000000-0002-0000-0000-000005000000}">
          <x14:formula1>
            <xm:f>#REF!</xm:f>
          </x14:formula1>
          <xm:sqref>G2:G5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2"/>
  <sheetViews>
    <sheetView topLeftCell="C1" workbookViewId="0">
      <pane ySplit="4" topLeftCell="A5" activePane="bottomLeft" state="frozen"/>
      <selection pane="bottomLeft" activeCell="E39" sqref="E39"/>
    </sheetView>
  </sheetViews>
  <sheetFormatPr defaultColWidth="12.625" defaultRowHeight="15" customHeight="1" x14ac:dyDescent="0.2"/>
  <cols>
    <col min="1" max="1" width="9.375" customWidth="1"/>
    <col min="2" max="2" width="21" style="66" customWidth="1"/>
    <col min="3" max="10" width="13.75" customWidth="1"/>
  </cols>
  <sheetData>
    <row r="1" spans="1:10" ht="24.75" customHeight="1" x14ac:dyDescent="0.2">
      <c r="A1" s="54" t="s">
        <v>13</v>
      </c>
      <c r="B1" s="52"/>
      <c r="C1" s="52"/>
      <c r="D1" s="52"/>
      <c r="E1" s="52"/>
      <c r="F1" s="52"/>
      <c r="G1" s="52"/>
      <c r="H1" s="52"/>
      <c r="I1" s="52"/>
      <c r="J1" s="55"/>
    </row>
    <row r="2" spans="1:10" ht="18.75" customHeight="1" x14ac:dyDescent="0.2">
      <c r="A2" s="12"/>
      <c r="B2" s="65"/>
      <c r="C2" s="56" t="s">
        <v>14</v>
      </c>
      <c r="D2" s="52"/>
      <c r="E2" s="52"/>
      <c r="F2" s="51"/>
      <c r="G2" s="14"/>
      <c r="H2" s="13"/>
      <c r="I2" s="15"/>
      <c r="J2" s="16"/>
    </row>
    <row r="3" spans="1:10" ht="52.5" customHeight="1" x14ac:dyDescent="0.2">
      <c r="A3" s="17" t="s">
        <v>15</v>
      </c>
      <c r="B3" s="18" t="s">
        <v>16</v>
      </c>
      <c r="C3" s="19">
        <v>2022</v>
      </c>
      <c r="D3" s="19">
        <v>2022</v>
      </c>
      <c r="E3" s="20">
        <v>2023</v>
      </c>
      <c r="F3" s="20">
        <v>2023</v>
      </c>
      <c r="G3" s="17" t="s">
        <v>17</v>
      </c>
      <c r="H3" s="17" t="s">
        <v>18</v>
      </c>
      <c r="I3" s="21" t="s">
        <v>19</v>
      </c>
      <c r="J3" s="21" t="s">
        <v>20</v>
      </c>
    </row>
    <row r="4" spans="1:10" ht="33.75" customHeight="1" x14ac:dyDescent="0.2">
      <c r="A4" s="22"/>
      <c r="B4" s="23"/>
      <c r="C4" s="24" t="s">
        <v>21</v>
      </c>
      <c r="D4" s="24" t="s">
        <v>22</v>
      </c>
      <c r="E4" s="24" t="s">
        <v>21</v>
      </c>
      <c r="F4" s="24" t="s">
        <v>22</v>
      </c>
      <c r="G4" s="22"/>
      <c r="H4" s="22"/>
      <c r="I4" s="25"/>
      <c r="J4" s="26"/>
    </row>
    <row r="5" spans="1:10" ht="30" x14ac:dyDescent="0.2">
      <c r="A5" s="27" t="s">
        <v>23</v>
      </c>
      <c r="B5" s="28" t="s">
        <v>24</v>
      </c>
      <c r="C5" s="29">
        <f>SUMIFS(PA!$I:$I,PA!$A:$A,$B5,PA!$L:$L,'PI Fehidro'!$C$4)</f>
        <v>0</v>
      </c>
      <c r="D5" s="29">
        <f>SUMIFS(PA!$I:$I,PA!$A:$A,$B5,PA!$L:$L,'PI Fehidro'!$D$4)</f>
        <v>0</v>
      </c>
      <c r="E5" s="29">
        <f>SUMIFS(PA!$J:$J,PA!$A:$A,$B5,PA!$L:$L,'PI Fehidro'!$E$4)</f>
        <v>0</v>
      </c>
      <c r="F5" s="29">
        <f>SUMIFS(PA!$J:$J,PA!$A:$A,$B5,PA!$L:$L,'PI Fehidro'!$F$4)</f>
        <v>0</v>
      </c>
      <c r="G5" s="30">
        <f t="shared" ref="G5:H5" si="0">C5+E5</f>
        <v>0</v>
      </c>
      <c r="H5" s="30">
        <f t="shared" si="0"/>
        <v>0</v>
      </c>
      <c r="I5" s="31">
        <f t="shared" ref="I5:I30" si="1">IFERROR((G5+H5)/$G$32,"")</f>
        <v>0</v>
      </c>
      <c r="J5" s="57">
        <f>SUM(I5:I11)</f>
        <v>0.10066386007065926</v>
      </c>
    </row>
    <row r="6" spans="1:10" ht="45" x14ac:dyDescent="0.2">
      <c r="A6" s="27" t="s">
        <v>23</v>
      </c>
      <c r="B6" s="28" t="s">
        <v>25</v>
      </c>
      <c r="C6" s="29">
        <v>0</v>
      </c>
      <c r="D6" s="29">
        <v>0</v>
      </c>
      <c r="E6" s="29">
        <v>0</v>
      </c>
      <c r="F6" s="29">
        <v>180111.66</v>
      </c>
      <c r="G6" s="30">
        <f t="shared" ref="G6:H6" si="2">C6+E6</f>
        <v>0</v>
      </c>
      <c r="H6" s="30">
        <f t="shared" si="2"/>
        <v>180111.66</v>
      </c>
      <c r="I6" s="31">
        <f t="shared" si="1"/>
        <v>2.3782252982038735E-2</v>
      </c>
      <c r="J6" s="48"/>
    </row>
    <row r="7" spans="1:10" ht="60" x14ac:dyDescent="0.2">
      <c r="A7" s="27" t="s">
        <v>26</v>
      </c>
      <c r="B7" s="28" t="s">
        <v>27</v>
      </c>
      <c r="C7" s="29">
        <f>SUMIFS(PA!$I:$I,PA!$A:$A,$B7,PA!$L:$L,'PI Fehidro'!$C$4)</f>
        <v>0</v>
      </c>
      <c r="D7" s="29">
        <f>SUMIFS(PA!$I:$I,PA!$A:$A,$B7,PA!$L:$L,'PI Fehidro'!$D$4)</f>
        <v>0</v>
      </c>
      <c r="E7" s="29">
        <f>SUMIFS(PA!$J:$J,PA!$A:$A,$B7,PA!$L:$L,'PI Fehidro'!$E$4)</f>
        <v>0</v>
      </c>
      <c r="F7" s="29">
        <f>SUMIFS(PA!$J:$J,PA!$A:$A,$B7,PA!$L:$L,'PI Fehidro'!$F$4)</f>
        <v>0</v>
      </c>
      <c r="G7" s="30">
        <f t="shared" ref="G7:H7" si="3">C7+E7</f>
        <v>0</v>
      </c>
      <c r="H7" s="30">
        <f t="shared" si="3"/>
        <v>0</v>
      </c>
      <c r="I7" s="31">
        <f t="shared" si="1"/>
        <v>0</v>
      </c>
      <c r="J7" s="57">
        <f>SUM(I7:I13)</f>
        <v>7.6881607088620532E-2</v>
      </c>
    </row>
    <row r="8" spans="1:10" ht="45" x14ac:dyDescent="0.2">
      <c r="A8" s="27" t="s">
        <v>26</v>
      </c>
      <c r="B8" s="28" t="s">
        <v>28</v>
      </c>
      <c r="C8" s="29">
        <f>SUMIFS(PA!$I:$I,PA!$A:$A,$B8,PA!$L:$L,'PI Fehidro'!$C$4)</f>
        <v>0</v>
      </c>
      <c r="D8" s="29">
        <f>SUMIFS(PA!$I:$I,PA!$A:$A,$B8,PA!$L:$L,'PI Fehidro'!$D$4)</f>
        <v>0</v>
      </c>
      <c r="E8" s="29">
        <f>SUMIFS(PA!$J:$J,PA!$A:$A,$B8,PA!$L:$L,'PI Fehidro'!$E$4)</f>
        <v>0</v>
      </c>
      <c r="F8" s="29">
        <f>SUMIFS(PA!$J:$J,PA!$A:$A,$B8,PA!$L:$L,'PI Fehidro'!$F$4)</f>
        <v>0</v>
      </c>
      <c r="G8" s="30">
        <f t="shared" ref="G8:H8" si="4">C8+E8</f>
        <v>0</v>
      </c>
      <c r="H8" s="30">
        <f t="shared" si="4"/>
        <v>0</v>
      </c>
      <c r="I8" s="31">
        <f t="shared" si="1"/>
        <v>0</v>
      </c>
      <c r="J8" s="49"/>
    </row>
    <row r="9" spans="1:10" ht="45" x14ac:dyDescent="0.2">
      <c r="A9" s="27" t="s">
        <v>26</v>
      </c>
      <c r="B9" s="28" t="s">
        <v>29</v>
      </c>
      <c r="C9" s="29">
        <f>SUMIFS(PA!$I:$I,PA!$A:$A,$B9,PA!$L:$L,'PI Fehidro'!$C$4)</f>
        <v>0</v>
      </c>
      <c r="D9" s="29">
        <f>SUMIFS(PA!$I:$I,PA!$A:$A,$B9,PA!$L:$L,'PI Fehidro'!$D$4)</f>
        <v>0</v>
      </c>
      <c r="E9" s="29">
        <f>SUMIFS(PA!$J:$J,PA!$A:$A,$B9,PA!$L:$L,'PI Fehidro'!$E$4)</f>
        <v>0</v>
      </c>
      <c r="F9" s="29">
        <f>SUMIFS(PA!$J:$J,PA!$A:$A,$B9,PA!$L:$L,'PI Fehidro'!$F$4)</f>
        <v>0</v>
      </c>
      <c r="G9" s="30">
        <f t="shared" ref="G9:H9" si="5">C9+E9</f>
        <v>0</v>
      </c>
      <c r="H9" s="30">
        <f t="shared" si="5"/>
        <v>0</v>
      </c>
      <c r="I9" s="31">
        <f t="shared" si="1"/>
        <v>0</v>
      </c>
      <c r="J9" s="49"/>
    </row>
    <row r="10" spans="1:10" ht="60" x14ac:dyDescent="0.2">
      <c r="A10" s="27" t="s">
        <v>26</v>
      </c>
      <c r="B10" s="28" t="s">
        <v>30</v>
      </c>
      <c r="C10" s="29">
        <f>SUMIFS(PA!$I:$I,PA!$A:$A,$B10,PA!$L:$L,'PI Fehidro'!$C$4)</f>
        <v>0</v>
      </c>
      <c r="D10" s="29">
        <f>SUMIFS(PA!$I:$I,PA!$A:$A,$B10,PA!$L:$L,'PI Fehidro'!$D$4)</f>
        <v>0</v>
      </c>
      <c r="E10" s="29">
        <f>SUMIFS(PA!$J:$J,PA!$A:$A,$B10,PA!$L:$L,'PI Fehidro'!$E$4)</f>
        <v>0</v>
      </c>
      <c r="F10" s="29">
        <f>SUMIFS(PA!$J:$J,PA!$A:$A,$B10,PA!$L:$L,'PI Fehidro'!$F$4)</f>
        <v>0</v>
      </c>
      <c r="G10" s="30">
        <f t="shared" ref="G10:H10" si="6">C10+E10</f>
        <v>0</v>
      </c>
      <c r="H10" s="30">
        <f t="shared" si="6"/>
        <v>0</v>
      </c>
      <c r="I10" s="31">
        <f t="shared" si="1"/>
        <v>0</v>
      </c>
      <c r="J10" s="49"/>
    </row>
    <row r="11" spans="1:10" ht="75" x14ac:dyDescent="0.2">
      <c r="A11" s="27" t="s">
        <v>26</v>
      </c>
      <c r="B11" s="28" t="s">
        <v>31</v>
      </c>
      <c r="C11" s="29">
        <f>SUMIFS(PA!$I:$I,PA!$A:$A,$B11,PA!$L:$L,'PI Fehidro'!$C$4)</f>
        <v>0</v>
      </c>
      <c r="D11" s="29">
        <v>402140.74</v>
      </c>
      <c r="E11" s="29">
        <v>0</v>
      </c>
      <c r="F11" s="29">
        <f>SUMIFS(PA!$J:$J,PA!$A:$A,$B11,PA!$L:$L,'PI Fehidro'!$F$4)</f>
        <v>180111.66</v>
      </c>
      <c r="G11" s="30">
        <f t="shared" ref="G11:H11" si="7">C11+E11</f>
        <v>0</v>
      </c>
      <c r="H11" s="30">
        <f t="shared" si="7"/>
        <v>582252.4</v>
      </c>
      <c r="I11" s="31">
        <f t="shared" si="1"/>
        <v>7.6881607088620532E-2</v>
      </c>
      <c r="J11" s="49"/>
    </row>
    <row r="12" spans="1:10" ht="30" x14ac:dyDescent="0.2">
      <c r="A12" s="27" t="s">
        <v>26</v>
      </c>
      <c r="B12" s="28" t="s">
        <v>32</v>
      </c>
      <c r="C12" s="29">
        <f>SUMIFS(PA!$I:$I,PA!$A:$A,$B12,PA!$L:$L,'PI Fehidro'!$C$4)</f>
        <v>0</v>
      </c>
      <c r="D12" s="29">
        <f>SUMIFS(PA!$I:$I,PA!$A:$A,$B12,PA!$L:$L,'PI Fehidro'!$D$4)</f>
        <v>0</v>
      </c>
      <c r="E12" s="29">
        <f>SUMIFS(PA!$J:$J,PA!$A:$A,$B12,PA!$L:$L,'PI Fehidro'!$E$4)</f>
        <v>0</v>
      </c>
      <c r="F12" s="29">
        <f>SUMIFS(PA!$J:$J,PA!$A:$A,$B12,PA!$L:$L,'PI Fehidro'!$F$4)</f>
        <v>0</v>
      </c>
      <c r="G12" s="30">
        <f t="shared" ref="G12:H12" si="8">C12+E12</f>
        <v>0</v>
      </c>
      <c r="H12" s="30">
        <f t="shared" si="8"/>
        <v>0</v>
      </c>
      <c r="I12" s="31">
        <f t="shared" si="1"/>
        <v>0</v>
      </c>
      <c r="J12" s="49"/>
    </row>
    <row r="13" spans="1:10" ht="45" x14ac:dyDescent="0.2">
      <c r="A13" s="27" t="s">
        <v>26</v>
      </c>
      <c r="B13" s="28" t="s">
        <v>33</v>
      </c>
      <c r="C13" s="29">
        <f>SUMIFS(PA!$I:$I,PA!$A:$A,$B13,PA!$L:$L,'PI Fehidro'!$C$4)</f>
        <v>0</v>
      </c>
      <c r="D13" s="29">
        <f>SUMIFS(PA!$I:$I,PA!$A:$A,$B13,PA!$L:$L,'PI Fehidro'!$D$4)</f>
        <v>0</v>
      </c>
      <c r="E13" s="29">
        <f>SUMIFS(PA!$J:$J,PA!$A:$A,$B13,PA!$L:$L,'PI Fehidro'!$E$4)</f>
        <v>0</v>
      </c>
      <c r="F13" s="29">
        <f>SUMIFS(PA!$J:$J,PA!$A:$A,$B13,PA!$L:$L,'PI Fehidro'!$F$4)</f>
        <v>0</v>
      </c>
      <c r="G13" s="30">
        <f t="shared" ref="G13:H13" si="9">C13+E13</f>
        <v>0</v>
      </c>
      <c r="H13" s="30">
        <f t="shared" si="9"/>
        <v>0</v>
      </c>
      <c r="I13" s="31">
        <f t="shared" si="1"/>
        <v>0</v>
      </c>
      <c r="J13" s="48"/>
    </row>
    <row r="14" spans="1:10" ht="30" x14ac:dyDescent="0.2">
      <c r="A14" s="27" t="s">
        <v>34</v>
      </c>
      <c r="B14" s="28" t="s">
        <v>35</v>
      </c>
      <c r="C14" s="29">
        <f>SUMIFS(PA!$I:$I,PA!$A:$A,$B14,PA!$L:$L,'PI Fehidro'!$C$4)</f>
        <v>0</v>
      </c>
      <c r="D14" s="29">
        <v>548000</v>
      </c>
      <c r="E14" s="29">
        <f>SUMIFS(PA!$J:$J,PA!$A:$A,$B14,PA!$L:$L,'PI Fehidro'!$E$4)</f>
        <v>0</v>
      </c>
      <c r="F14" s="29">
        <v>513000</v>
      </c>
      <c r="G14" s="30">
        <f t="shared" ref="G14:H14" si="10">C14+E14</f>
        <v>0</v>
      </c>
      <c r="H14" s="30">
        <f t="shared" si="10"/>
        <v>1061000</v>
      </c>
      <c r="I14" s="31">
        <f t="shared" si="1"/>
        <v>0.14009626258479377</v>
      </c>
      <c r="J14" s="47">
        <f>SUM(I14:I17)</f>
        <v>0.14009626258479377</v>
      </c>
    </row>
    <row r="15" spans="1:10" ht="45" x14ac:dyDescent="0.2">
      <c r="A15" s="27" t="s">
        <v>34</v>
      </c>
      <c r="B15" s="28" t="s">
        <v>36</v>
      </c>
      <c r="C15" s="29">
        <f>SUMIFS(PA!$I:$I,PA!$A:$A,$B15,PA!$L:$L,'PI Fehidro'!$C$4)</f>
        <v>0</v>
      </c>
      <c r="D15" s="29">
        <f>SUMIFS(PA!$I:$I,PA!$A:$A,$B15,PA!$L:$L,'PI Fehidro'!$D$4)</f>
        <v>0</v>
      </c>
      <c r="E15" s="29">
        <f>SUMIFS(PA!$J:$J,PA!$A:$A,$B15,PA!$L:$L,'PI Fehidro'!$E$4)</f>
        <v>0</v>
      </c>
      <c r="F15" s="29">
        <f>SUMIFS(PA!$J:$J,PA!$A:$A,$B15,PA!$L:$L,'PI Fehidro'!$F$4)</f>
        <v>0</v>
      </c>
      <c r="G15" s="30">
        <f t="shared" ref="G15:H15" si="11">C15+E15</f>
        <v>0</v>
      </c>
      <c r="H15" s="30">
        <f t="shared" si="11"/>
        <v>0</v>
      </c>
      <c r="I15" s="31">
        <f t="shared" si="1"/>
        <v>0</v>
      </c>
      <c r="J15" s="49"/>
    </row>
    <row r="16" spans="1:10" ht="45" x14ac:dyDescent="0.2">
      <c r="A16" s="27" t="s">
        <v>34</v>
      </c>
      <c r="B16" s="28" t="s">
        <v>37</v>
      </c>
      <c r="C16" s="29">
        <f>SUMIFS(PA!$I:$I,PA!$A:$A,$B16,PA!$L:$L,'PI Fehidro'!$C$4)</f>
        <v>0</v>
      </c>
      <c r="D16" s="29">
        <f>SUMIFS(PA!$I:$I,PA!$A:$A,$B16,PA!$L:$L,'PI Fehidro'!$D$4)</f>
        <v>0</v>
      </c>
      <c r="E16" s="29">
        <f>SUMIFS(PA!$J:$J,PA!$A:$A,$B16,PA!$L:$L,'PI Fehidro'!$E$4)</f>
        <v>0</v>
      </c>
      <c r="F16" s="29">
        <f>SUMIFS(PA!$J:$J,PA!$A:$A,$B16,PA!$L:$L,'PI Fehidro'!$F$4)</f>
        <v>0</v>
      </c>
      <c r="G16" s="30">
        <f t="shared" ref="G16:H16" si="12">C16+E16</f>
        <v>0</v>
      </c>
      <c r="H16" s="30">
        <f t="shared" si="12"/>
        <v>0</v>
      </c>
      <c r="I16" s="31">
        <f t="shared" si="1"/>
        <v>0</v>
      </c>
      <c r="J16" s="49"/>
    </row>
    <row r="17" spans="1:10" ht="30" x14ac:dyDescent="0.2">
      <c r="A17" s="27" t="s">
        <v>34</v>
      </c>
      <c r="B17" s="28" t="s">
        <v>38</v>
      </c>
      <c r="C17" s="29">
        <f>SUMIFS(PA!$I:$I,PA!$A:$A,$B17,PA!$L:$L,'PI Fehidro'!$C$4)</f>
        <v>0</v>
      </c>
      <c r="D17" s="29">
        <f>SUMIFS(PA!$I:$I,PA!$A:$A,$B17,PA!$L:$L,'PI Fehidro'!$D$4)</f>
        <v>0</v>
      </c>
      <c r="E17" s="29">
        <f>SUMIFS(PA!$J:$J,PA!$A:$A,$B17,PA!$L:$L,'PI Fehidro'!$E$4)</f>
        <v>0</v>
      </c>
      <c r="F17" s="29">
        <f>SUMIFS(PA!$J:$J,PA!$A:$A,$B17,PA!$L:$L,'PI Fehidro'!$F$4)</f>
        <v>0</v>
      </c>
      <c r="G17" s="30">
        <f t="shared" ref="G17:H17" si="13">C17+E17</f>
        <v>0</v>
      </c>
      <c r="H17" s="30">
        <f t="shared" si="13"/>
        <v>0</v>
      </c>
      <c r="I17" s="31">
        <f t="shared" si="1"/>
        <v>0</v>
      </c>
      <c r="J17" s="48"/>
    </row>
    <row r="18" spans="1:10" ht="30" x14ac:dyDescent="0.2">
      <c r="A18" s="32" t="s">
        <v>39</v>
      </c>
      <c r="B18" s="28" t="s">
        <v>40</v>
      </c>
      <c r="C18" s="29">
        <f>SUMIFS(PA!$I:$I,PA!$A:$A,$B18,PA!$L:$L,'PI Fehidro'!$C$4)</f>
        <v>0</v>
      </c>
      <c r="D18" s="29">
        <f>SUMIFS(PA!$I:$I,PA!$A:$A,$B18,PA!$L:$L,'PI Fehidro'!$D$4)</f>
        <v>0</v>
      </c>
      <c r="E18" s="29">
        <f>SUMIFS(PA!$J:$J,PA!$A:$A,$B18,PA!$L:$L,'PI Fehidro'!$E$4)</f>
        <v>0</v>
      </c>
      <c r="F18" s="29">
        <f>SUMIFS(PA!$J:$J,PA!$A:$A,$B18,PA!$L:$L,'PI Fehidro'!$F$4)</f>
        <v>0</v>
      </c>
      <c r="G18" s="30">
        <f t="shared" ref="G18:H18" si="14">C18+E18</f>
        <v>0</v>
      </c>
      <c r="H18" s="30">
        <f t="shared" si="14"/>
        <v>0</v>
      </c>
      <c r="I18" s="31">
        <f t="shared" si="1"/>
        <v>0</v>
      </c>
      <c r="J18" s="47">
        <f>SUM(I18:I20)</f>
        <v>0</v>
      </c>
    </row>
    <row r="19" spans="1:10" ht="30" x14ac:dyDescent="0.2">
      <c r="A19" s="32" t="s">
        <v>39</v>
      </c>
      <c r="B19" s="28" t="s">
        <v>41</v>
      </c>
      <c r="C19" s="29">
        <f>SUMIFS(PA!$I:$I,PA!$A:$A,$B19,PA!$L:$L,'PI Fehidro'!$C$4)</f>
        <v>0</v>
      </c>
      <c r="D19" s="29">
        <f>SUMIFS(PA!$I:$I,PA!$A:$A,$B19,PA!$L:$L,'PI Fehidro'!$D$4)</f>
        <v>0</v>
      </c>
      <c r="E19" s="29">
        <f>SUMIFS(PA!$J:$J,PA!$A:$A,$B19,PA!$L:$L,'PI Fehidro'!$E$4)</f>
        <v>0</v>
      </c>
      <c r="F19" s="29">
        <f>SUMIFS(PA!$J:$J,PA!$A:$A,$B19,PA!$L:$L,'PI Fehidro'!$F$4)</f>
        <v>0</v>
      </c>
      <c r="G19" s="30">
        <f t="shared" ref="G19:H19" si="15">C19+E19</f>
        <v>0</v>
      </c>
      <c r="H19" s="30">
        <f t="shared" si="15"/>
        <v>0</v>
      </c>
      <c r="I19" s="31">
        <f t="shared" si="1"/>
        <v>0</v>
      </c>
      <c r="J19" s="49"/>
    </row>
    <row r="20" spans="1:10" ht="30" x14ac:dyDescent="0.2">
      <c r="A20" s="32" t="s">
        <v>39</v>
      </c>
      <c r="B20" s="28" t="s">
        <v>42</v>
      </c>
      <c r="C20" s="29">
        <f>SUMIFS(PA!$I:$I,PA!$A:$A,$B20,PA!$L:$L,'PI Fehidro'!$C$4)</f>
        <v>0</v>
      </c>
      <c r="D20" s="29">
        <f>SUMIFS(PA!$I:$I,PA!$A:$A,$B20,PA!$L:$L,'PI Fehidro'!$D$4)</f>
        <v>0</v>
      </c>
      <c r="E20" s="29">
        <f>SUMIFS(PA!$J:$J,PA!$A:$A,$B20,PA!$L:$L,'PI Fehidro'!$E$4)</f>
        <v>0</v>
      </c>
      <c r="F20" s="29">
        <f>SUMIFS(PA!$J:$J,PA!$A:$A,$B20,PA!$L:$L,'PI Fehidro'!$F$4)</f>
        <v>0</v>
      </c>
      <c r="G20" s="30">
        <f t="shared" ref="G20:H20" si="16">C20+E20</f>
        <v>0</v>
      </c>
      <c r="H20" s="30">
        <f t="shared" si="16"/>
        <v>0</v>
      </c>
      <c r="I20" s="31">
        <f t="shared" si="1"/>
        <v>0</v>
      </c>
      <c r="J20" s="48"/>
    </row>
    <row r="21" spans="1:10" ht="45" x14ac:dyDescent="0.2">
      <c r="A21" s="27" t="s">
        <v>43</v>
      </c>
      <c r="B21" s="28" t="s">
        <v>44</v>
      </c>
      <c r="C21" s="29">
        <f>SUMIFS(PA!$I:$I,PA!$A:$A,$B21,PA!$L:$L,'PI Fehidro'!$C$4)</f>
        <v>0</v>
      </c>
      <c r="D21" s="29">
        <v>2200000</v>
      </c>
      <c r="E21" s="29">
        <f>SUMIFS(PA!$J:$J,PA!$A:$A,$B21,PA!$L:$L,'PI Fehidro'!$E$4)</f>
        <v>0</v>
      </c>
      <c r="F21" s="29">
        <v>2300000</v>
      </c>
      <c r="G21" s="30">
        <f t="shared" ref="G21:H21" si="17">C21+E21</f>
        <v>0</v>
      </c>
      <c r="H21" s="30">
        <f t="shared" si="17"/>
        <v>4500000</v>
      </c>
      <c r="I21" s="31">
        <f t="shared" si="1"/>
        <v>0.59418773009573234</v>
      </c>
      <c r="J21" s="47">
        <f>SUM(I21:I23)</f>
        <v>0.59418773009573234</v>
      </c>
    </row>
    <row r="22" spans="1:10" ht="30" x14ac:dyDescent="0.2">
      <c r="A22" s="27" t="s">
        <v>43</v>
      </c>
      <c r="B22" s="28" t="s">
        <v>45</v>
      </c>
      <c r="C22" s="29">
        <f>SUMIFS(PA!$I:$I,PA!$A:$A,$B22,PA!$L:$L,'PI Fehidro'!$C$4)</f>
        <v>0</v>
      </c>
      <c r="D22" s="29">
        <v>0</v>
      </c>
      <c r="E22" s="29">
        <f>SUMIFS(PA!$J:$J,PA!$A:$A,$B22,PA!$L:$L,'PI Fehidro'!$E$4)</f>
        <v>0</v>
      </c>
      <c r="F22" s="29">
        <f>SUMIFS(PA!$J:$J,PA!$A:$A,$B22,PA!$L:$L,'PI Fehidro'!$F$4)</f>
        <v>0</v>
      </c>
      <c r="G22" s="30">
        <f t="shared" ref="G22:H22" si="18">C22+E22</f>
        <v>0</v>
      </c>
      <c r="H22" s="30">
        <f t="shared" si="18"/>
        <v>0</v>
      </c>
      <c r="I22" s="31">
        <f t="shared" si="1"/>
        <v>0</v>
      </c>
      <c r="J22" s="49"/>
    </row>
    <row r="23" spans="1:10" ht="30" x14ac:dyDescent="0.2">
      <c r="A23" s="27" t="s">
        <v>43</v>
      </c>
      <c r="B23" s="28" t="s">
        <v>46</v>
      </c>
      <c r="C23" s="29">
        <f>SUMIFS(PA!$I:$I,PA!$A:$A,$B23,PA!$L:$L,'PI Fehidro'!$C$4)</f>
        <v>0</v>
      </c>
      <c r="D23" s="29">
        <f>SUMIFS(PA!$I:$I,PA!$A:$A,$B23,PA!$L:$L,'PI Fehidro'!$D$4)</f>
        <v>0</v>
      </c>
      <c r="E23" s="29">
        <f>SUMIFS(PA!$J:$J,PA!$A:$A,$B23,PA!$L:$L,'PI Fehidro'!$E$4)</f>
        <v>0</v>
      </c>
      <c r="F23" s="29">
        <f>SUMIFS(PA!$J:$J,PA!$A:$A,$B23,PA!$L:$L,'PI Fehidro'!$F$4)</f>
        <v>0</v>
      </c>
      <c r="G23" s="30">
        <f t="shared" ref="G23:H23" si="19">C23+E23</f>
        <v>0</v>
      </c>
      <c r="H23" s="30">
        <f t="shared" si="19"/>
        <v>0</v>
      </c>
      <c r="I23" s="31">
        <f t="shared" si="1"/>
        <v>0</v>
      </c>
      <c r="J23" s="48"/>
    </row>
    <row r="24" spans="1:10" ht="30" x14ac:dyDescent="0.2">
      <c r="A24" s="27" t="s">
        <v>47</v>
      </c>
      <c r="B24" s="28" t="s">
        <v>48</v>
      </c>
      <c r="C24" s="29">
        <f>SUMIFS(PA!$I:$I,PA!$A:$A,$B24,PA!$L:$L,'PI Fehidro'!$C$4)</f>
        <v>0</v>
      </c>
      <c r="D24" s="29">
        <f>SUMIFS(PA!$I:$I,PA!$A:$A,$B24,PA!$L:$L,'PI Fehidro'!$D$4)</f>
        <v>0</v>
      </c>
      <c r="E24" s="29">
        <f>SUMIFS(PA!$J:$J,PA!$A:$A,$B24,PA!$L:$L,'PI Fehidro'!$E$4)</f>
        <v>0</v>
      </c>
      <c r="F24" s="29">
        <f>SUMIFS(PA!$J:$J,PA!$A:$A,$B24,PA!$L:$L,'PI Fehidro'!$F$4)</f>
        <v>0</v>
      </c>
      <c r="G24" s="30">
        <f t="shared" ref="G24:H24" si="20">C24+E24</f>
        <v>0</v>
      </c>
      <c r="H24" s="30">
        <f t="shared" si="20"/>
        <v>0</v>
      </c>
      <c r="I24" s="31">
        <f t="shared" si="1"/>
        <v>0</v>
      </c>
      <c r="J24" s="47">
        <f>SUM(I24:I25)</f>
        <v>0</v>
      </c>
    </row>
    <row r="25" spans="1:10" ht="30" customHeight="1" x14ac:dyDescent="0.2">
      <c r="A25" s="27" t="s">
        <v>47</v>
      </c>
      <c r="B25" s="28" t="s">
        <v>49</v>
      </c>
      <c r="C25" s="29">
        <f>SUMIFS(PA!$I:$I,PA!$A:$A,$B25,PA!$L:$L,'PI Fehidro'!$C$4)</f>
        <v>0</v>
      </c>
      <c r="D25" s="29">
        <f>SUMIFS(PA!$I:$I,PA!$A:$A,$B25,PA!$L:$L,'PI Fehidro'!$D$4)</f>
        <v>0</v>
      </c>
      <c r="E25" s="29">
        <f>SUMIFS(PA!$J:$J,PA!$A:$A,$B25,PA!$L:$L,'PI Fehidro'!$E$4)</f>
        <v>0</v>
      </c>
      <c r="F25" s="29">
        <f>SUMIFS(PA!$J:$J,PA!$A:$A,$B25,PA!$L:$L,'PI Fehidro'!$F$4)</f>
        <v>0</v>
      </c>
      <c r="G25" s="30">
        <f t="shared" ref="G25:H25" si="21">C25+E25</f>
        <v>0</v>
      </c>
      <c r="H25" s="30">
        <f t="shared" si="21"/>
        <v>0</v>
      </c>
      <c r="I25" s="31">
        <f t="shared" si="1"/>
        <v>0</v>
      </c>
      <c r="J25" s="48"/>
    </row>
    <row r="26" spans="1:10" ht="90" x14ac:dyDescent="0.2">
      <c r="A26" s="27" t="s">
        <v>50</v>
      </c>
      <c r="B26" s="28" t="s">
        <v>51</v>
      </c>
      <c r="C26" s="29">
        <v>500000</v>
      </c>
      <c r="D26" s="29">
        <f>SUMIFS(PA!$I:$I,PA!$A:$A,$B26,PA!$L:$L,'PI Fehidro'!$D$4)</f>
        <v>0</v>
      </c>
      <c r="E26" s="29">
        <v>750000</v>
      </c>
      <c r="F26" s="29">
        <f>SUMIFS(PA!$J:$J,PA!$A:$A,$B26,PA!$L:$L,'PI Fehidro'!$F$4)</f>
        <v>0</v>
      </c>
      <c r="G26" s="30">
        <f t="shared" ref="G26:H26" si="22">C26+E26</f>
        <v>1250000</v>
      </c>
      <c r="H26" s="30">
        <f t="shared" si="22"/>
        <v>0</v>
      </c>
      <c r="I26" s="31">
        <f t="shared" si="1"/>
        <v>0.16505214724881453</v>
      </c>
      <c r="J26" s="47">
        <f>SUM(I26:I27)</f>
        <v>0.16505214724881453</v>
      </c>
    </row>
    <row r="27" spans="1:10" ht="60" x14ac:dyDescent="0.2">
      <c r="A27" s="27" t="s">
        <v>50</v>
      </c>
      <c r="B27" s="28" t="s">
        <v>52</v>
      </c>
      <c r="C27" s="29">
        <f>SUMIFS(PA!$I:$I,PA!$A:$A,$B27,PA!$L:$L,'PI Fehidro'!$C$4)</f>
        <v>0</v>
      </c>
      <c r="D27" s="29">
        <f>SUMIFS(PA!$I:$I,PA!$A:$A,$B27,PA!$L:$L,'PI Fehidro'!$D$4)</f>
        <v>0</v>
      </c>
      <c r="E27" s="29">
        <f>SUMIFS(PA!$J:$J,PA!$A:$A,$B27,PA!$L:$L,'PI Fehidro'!$E$4)</f>
        <v>0</v>
      </c>
      <c r="F27" s="29">
        <f>SUMIFS(PA!$J:$J,PA!$A:$A,$B27,PA!$L:$L,'PI Fehidro'!$F$4)</f>
        <v>0</v>
      </c>
      <c r="G27" s="30">
        <f t="shared" ref="G27:H27" si="23">C27+E27</f>
        <v>0</v>
      </c>
      <c r="H27" s="30">
        <f t="shared" si="23"/>
        <v>0</v>
      </c>
      <c r="I27" s="31">
        <f t="shared" si="1"/>
        <v>0</v>
      </c>
      <c r="J27" s="48"/>
    </row>
    <row r="28" spans="1:10" ht="75" x14ac:dyDescent="0.2">
      <c r="A28" s="27" t="s">
        <v>53</v>
      </c>
      <c r="B28" s="28" t="s">
        <v>54</v>
      </c>
      <c r="C28" s="29">
        <f>SUMIFS(PA!$I:$I,PA!$A:$A,$B28,PA!$L:$L,'PI Fehidro'!$C$4)</f>
        <v>0</v>
      </c>
      <c r="D28" s="29">
        <f>SUMIFS(PA!$I:$I,PA!$A:$A,$B28,PA!$L:$L,'PI Fehidro'!$D$4)</f>
        <v>0</v>
      </c>
      <c r="E28" s="29">
        <f>SUMIFS(PA!$J:$J,PA!$A:$A,$B28,PA!$L:$L,'PI Fehidro'!$E$4)</f>
        <v>0</v>
      </c>
      <c r="F28" s="29">
        <f>SUMIFS(PA!$J:$J,PA!$A:$A,$B28,PA!$L:$L,'PI Fehidro'!$F$4)</f>
        <v>0</v>
      </c>
      <c r="G28" s="30">
        <f t="shared" ref="G28:H28" si="24">C28+E28</f>
        <v>0</v>
      </c>
      <c r="H28" s="30">
        <f t="shared" si="24"/>
        <v>0</v>
      </c>
      <c r="I28" s="31">
        <f t="shared" si="1"/>
        <v>0</v>
      </c>
      <c r="J28" s="47">
        <f>SUM(I28:I30)</f>
        <v>0</v>
      </c>
    </row>
    <row r="29" spans="1:10" ht="75" x14ac:dyDescent="0.2">
      <c r="A29" s="27" t="s">
        <v>53</v>
      </c>
      <c r="B29" s="28" t="s">
        <v>55</v>
      </c>
      <c r="C29" s="29">
        <f>SUMIFS(PA!$I:$I,PA!$A:$A,$B29,PA!$L:$L,'PI Fehidro'!$C$4)</f>
        <v>0</v>
      </c>
      <c r="D29" s="29">
        <f>SUMIFS(PA!$I:$I,PA!$A:$A,$B29,PA!$L:$L,'PI Fehidro'!$D$4)</f>
        <v>0</v>
      </c>
      <c r="E29" s="29">
        <f>SUMIFS(PA!$J:$J,PA!$A:$A,$B29,PA!$L:$L,'PI Fehidro'!$E$4)</f>
        <v>0</v>
      </c>
      <c r="F29" s="29">
        <f>SUMIFS(PA!$J:$J,PA!$A:$A,$B29,PA!$L:$L,'PI Fehidro'!$F$4)</f>
        <v>0</v>
      </c>
      <c r="G29" s="30">
        <f t="shared" ref="G29:H29" si="25">C29+E29</f>
        <v>0</v>
      </c>
      <c r="H29" s="30">
        <f t="shared" si="25"/>
        <v>0</v>
      </c>
      <c r="I29" s="31">
        <f t="shared" si="1"/>
        <v>0</v>
      </c>
      <c r="J29" s="49"/>
    </row>
    <row r="30" spans="1:10" ht="75" x14ac:dyDescent="0.2">
      <c r="A30" s="27" t="s">
        <v>53</v>
      </c>
      <c r="B30" s="28" t="s">
        <v>56</v>
      </c>
      <c r="C30" s="29">
        <f>SUMIFS(PA!$I:$I,PA!$A:$A,$B30,PA!$L:$L,'PI Fehidro'!$C$4)</f>
        <v>0</v>
      </c>
      <c r="D30" s="29">
        <f>SUMIFS(PA!$I:$I,PA!$A:$A,$B30,PA!$L:$L,'PI Fehidro'!$D$4)</f>
        <v>0</v>
      </c>
      <c r="E30" s="29">
        <f>SUMIFS(PA!$J:$J,PA!$A:$A,$B30,PA!$L:$L,'PI Fehidro'!$E$4)</f>
        <v>0</v>
      </c>
      <c r="F30" s="29">
        <f>SUMIFS(PA!$J:$J,PA!$A:$A,$B30,PA!$L:$L,'PI Fehidro'!$F$4)</f>
        <v>0</v>
      </c>
      <c r="G30" s="30">
        <f t="shared" ref="G30:H30" si="26">C30+E30</f>
        <v>0</v>
      </c>
      <c r="H30" s="30">
        <f t="shared" si="26"/>
        <v>0</v>
      </c>
      <c r="I30" s="31">
        <f t="shared" si="1"/>
        <v>0</v>
      </c>
      <c r="J30" s="48"/>
    </row>
    <row r="31" spans="1:10" ht="34.5" customHeight="1" x14ac:dyDescent="0.2">
      <c r="A31" s="50" t="s">
        <v>57</v>
      </c>
      <c r="B31" s="51"/>
      <c r="C31" s="33">
        <f t="shared" ref="C31:H31" si="27">SUM(C5:C30)</f>
        <v>500000</v>
      </c>
      <c r="D31" s="33">
        <f t="shared" si="27"/>
        <v>3150140.74</v>
      </c>
      <c r="E31" s="33">
        <f t="shared" si="27"/>
        <v>750000</v>
      </c>
      <c r="F31" s="33">
        <f t="shared" si="27"/>
        <v>3173223.3200000003</v>
      </c>
      <c r="G31" s="33">
        <f t="shared" si="27"/>
        <v>1250000</v>
      </c>
      <c r="H31" s="33">
        <f t="shared" si="27"/>
        <v>6323364.0600000005</v>
      </c>
      <c r="I31" s="34"/>
      <c r="J31" s="35"/>
    </row>
    <row r="32" spans="1:10" ht="34.5" customHeight="1" x14ac:dyDescent="0.2">
      <c r="A32" s="50" t="s">
        <v>58</v>
      </c>
      <c r="B32" s="52"/>
      <c r="C32" s="52"/>
      <c r="D32" s="52"/>
      <c r="E32" s="52"/>
      <c r="F32" s="51"/>
      <c r="G32" s="53">
        <f>SUM(G31,H31)</f>
        <v>7573364.0600000005</v>
      </c>
      <c r="H32" s="52"/>
      <c r="I32" s="52"/>
      <c r="J32" s="51"/>
    </row>
  </sheetData>
  <mergeCells count="13">
    <mergeCell ref="J18:J20"/>
    <mergeCell ref="J21:J23"/>
    <mergeCell ref="A1:J1"/>
    <mergeCell ref="C2:F2"/>
    <mergeCell ref="J5:J6"/>
    <mergeCell ref="J7:J13"/>
    <mergeCell ref="J14:J17"/>
    <mergeCell ref="J24:J25"/>
    <mergeCell ref="J26:J27"/>
    <mergeCell ref="J28:J30"/>
    <mergeCell ref="A31:B31"/>
    <mergeCell ref="A32:F32"/>
    <mergeCell ref="G32:J32"/>
  </mergeCells>
  <pageMargins left="0.25" right="0.25" top="0.75" bottom="0.75" header="0.3" footer="0.3"/>
  <pageSetup paperSize="9" scale="5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abSelected="1" workbookViewId="0">
      <pane ySplit="4" topLeftCell="A29" activePane="bottomLeft" state="frozen"/>
      <selection pane="bottomLeft" activeCell="K1" sqref="K1:V1048576"/>
    </sheetView>
  </sheetViews>
  <sheetFormatPr defaultColWidth="12.625" defaultRowHeight="15" customHeight="1" x14ac:dyDescent="0.2"/>
  <cols>
    <col min="1" max="1" width="9.375" customWidth="1"/>
    <col min="2" max="2" width="21" style="66" customWidth="1"/>
    <col min="3" max="3" width="14.75" customWidth="1"/>
    <col min="4" max="4" width="11.75" bestFit="1" customWidth="1"/>
    <col min="5" max="5" width="13.5" customWidth="1"/>
    <col min="6" max="6" width="11.75" bestFit="1" customWidth="1"/>
    <col min="7" max="7" width="13.5" customWidth="1"/>
    <col min="8" max="8" width="14.125" customWidth="1"/>
    <col min="9" max="9" width="16.375" customWidth="1"/>
    <col min="10" max="10" width="18.625" customWidth="1"/>
  </cols>
  <sheetData>
    <row r="1" spans="1:10" ht="24.75" customHeight="1" thickBot="1" x14ac:dyDescent="0.25">
      <c r="A1" s="54" t="s">
        <v>59</v>
      </c>
      <c r="B1" s="52"/>
      <c r="C1" s="52"/>
      <c r="D1" s="52"/>
      <c r="E1" s="52"/>
      <c r="F1" s="52"/>
      <c r="G1" s="52"/>
      <c r="H1" s="52"/>
      <c r="I1" s="52"/>
      <c r="J1" s="55"/>
    </row>
    <row r="2" spans="1:10" ht="24.75" customHeight="1" thickBot="1" x14ac:dyDescent="0.25">
      <c r="A2" s="36"/>
      <c r="B2" s="12"/>
      <c r="C2" s="56" t="s">
        <v>60</v>
      </c>
      <c r="D2" s="52"/>
      <c r="E2" s="52"/>
      <c r="F2" s="51"/>
      <c r="G2" s="12"/>
      <c r="H2" s="12"/>
      <c r="I2" s="58" t="s">
        <v>61</v>
      </c>
      <c r="J2" s="58" t="s">
        <v>62</v>
      </c>
    </row>
    <row r="3" spans="1:10" ht="42.75" customHeight="1" thickBot="1" x14ac:dyDescent="0.25">
      <c r="A3" s="18" t="s">
        <v>15</v>
      </c>
      <c r="B3" s="18" t="s">
        <v>16</v>
      </c>
      <c r="C3" s="19">
        <v>2022</v>
      </c>
      <c r="D3" s="19">
        <v>2022</v>
      </c>
      <c r="E3" s="20">
        <v>2023</v>
      </c>
      <c r="F3" s="20">
        <v>2023</v>
      </c>
      <c r="G3" s="17" t="s">
        <v>63</v>
      </c>
      <c r="H3" s="18" t="s">
        <v>64</v>
      </c>
      <c r="I3" s="49"/>
      <c r="J3" s="49"/>
    </row>
    <row r="4" spans="1:10" ht="30.75" customHeight="1" thickBot="1" x14ac:dyDescent="0.25">
      <c r="A4" s="23"/>
      <c r="B4" s="23"/>
      <c r="C4" s="37" t="s">
        <v>65</v>
      </c>
      <c r="D4" s="38" t="s">
        <v>66</v>
      </c>
      <c r="E4" s="37" t="s">
        <v>65</v>
      </c>
      <c r="F4" s="38" t="s">
        <v>66</v>
      </c>
      <c r="G4" s="23"/>
      <c r="H4" s="23"/>
      <c r="I4" s="48"/>
      <c r="J4" s="59"/>
    </row>
    <row r="5" spans="1:10" ht="30" customHeight="1" thickBot="1" x14ac:dyDescent="0.25">
      <c r="A5" s="27" t="s">
        <v>23</v>
      </c>
      <c r="B5" s="28" t="s">
        <v>24</v>
      </c>
      <c r="C5" s="39">
        <f>'PI Fehidro'!C5+'PI Fehidro'!D5</f>
        <v>0</v>
      </c>
      <c r="D5" s="40">
        <f>SUMIFS(PA!$I:$I,PA!$A:$A,$B5,PA!$L:$L,#REF!)</f>
        <v>0</v>
      </c>
      <c r="E5" s="39">
        <v>0</v>
      </c>
      <c r="F5" s="40">
        <f>SUMIFS(PA!$J:$J,PA!$A:$A,$B5,PA!$L:$L,#REF!)</f>
        <v>0</v>
      </c>
      <c r="G5" s="39">
        <f t="shared" ref="G5:H5" si="0">C5+E5</f>
        <v>0</v>
      </c>
      <c r="H5" s="39">
        <f t="shared" si="0"/>
        <v>0</v>
      </c>
      <c r="I5" s="41">
        <f t="shared" ref="I5:I21" si="1">IFERROR(SUM($G5,$H5)/$G$32,"")</f>
        <v>0</v>
      </c>
      <c r="J5" s="47">
        <f>IFERROR(SUM(I5:I6),"")</f>
        <v>2.3782252982038735E-2</v>
      </c>
    </row>
    <row r="6" spans="1:10" ht="45.75" thickBot="1" x14ac:dyDescent="0.25">
      <c r="A6" s="27" t="s">
        <v>23</v>
      </c>
      <c r="B6" s="28" t="s">
        <v>25</v>
      </c>
      <c r="C6" s="39">
        <f>'PI Fehidro'!C6+'PI Fehidro'!D6</f>
        <v>0</v>
      </c>
      <c r="D6" s="40">
        <f>SUMIFS(PA!$I:$I,PA!$A:$A,$B6,PA!$L:$L,#REF!)</f>
        <v>0</v>
      </c>
      <c r="E6" s="39">
        <v>180111.66</v>
      </c>
      <c r="F6" s="40">
        <f>SUMIFS(PA!$J:$J,PA!$A:$A,$B6,PA!$L:$L,#REF!)</f>
        <v>0</v>
      </c>
      <c r="G6" s="39">
        <f t="shared" ref="G6:H6" si="2">C6+E6</f>
        <v>180111.66</v>
      </c>
      <c r="H6" s="39">
        <f t="shared" si="2"/>
        <v>0</v>
      </c>
      <c r="I6" s="41">
        <f t="shared" si="1"/>
        <v>2.3782252982038735E-2</v>
      </c>
      <c r="J6" s="48"/>
    </row>
    <row r="7" spans="1:10" ht="60.75" thickBot="1" x14ac:dyDescent="0.25">
      <c r="A7" s="27" t="s">
        <v>26</v>
      </c>
      <c r="B7" s="28" t="s">
        <v>27</v>
      </c>
      <c r="C7" s="39">
        <f>'PI Fehidro'!C7+'PI Fehidro'!D7</f>
        <v>0</v>
      </c>
      <c r="D7" s="40">
        <f>SUMIFS(PA!$I:$I,PA!$A:$A,$B7,PA!$L:$L,#REF!)</f>
        <v>0</v>
      </c>
      <c r="E7" s="39">
        <f>'PI Fehidro'!E7+'PI Fehidro'!F7</f>
        <v>0</v>
      </c>
      <c r="F7" s="40">
        <f>SUMIFS(PA!$J:$J,PA!$A:$A,$B7,PA!$L:$L,#REF!)</f>
        <v>0</v>
      </c>
      <c r="G7" s="39">
        <f t="shared" ref="G7:H7" si="3">C7+E7</f>
        <v>0</v>
      </c>
      <c r="H7" s="39">
        <f t="shared" si="3"/>
        <v>0</v>
      </c>
      <c r="I7" s="41">
        <f t="shared" si="1"/>
        <v>0</v>
      </c>
      <c r="J7" s="47">
        <f>IFERROR(SUM(I7:I13),"")</f>
        <v>7.6881607088620532E-2</v>
      </c>
    </row>
    <row r="8" spans="1:10" ht="45.75" thickBot="1" x14ac:dyDescent="0.25">
      <c r="A8" s="27" t="s">
        <v>26</v>
      </c>
      <c r="B8" s="28" t="s">
        <v>28</v>
      </c>
      <c r="C8" s="39">
        <f>'PI Fehidro'!C8+'PI Fehidro'!D8</f>
        <v>0</v>
      </c>
      <c r="D8" s="40">
        <f>SUMIFS(PA!$I:$I,PA!$A:$A,$B8,PA!$L:$L,#REF!)</f>
        <v>0</v>
      </c>
      <c r="E8" s="39">
        <f>'PI Fehidro'!E8+'PI Fehidro'!F8</f>
        <v>0</v>
      </c>
      <c r="F8" s="40">
        <f>SUMIFS(PA!$J:$J,PA!$A:$A,$B8,PA!$L:$L,#REF!)</f>
        <v>0</v>
      </c>
      <c r="G8" s="39">
        <f t="shared" ref="G8:H8" si="4">C8+E8</f>
        <v>0</v>
      </c>
      <c r="H8" s="39">
        <f t="shared" si="4"/>
        <v>0</v>
      </c>
      <c r="I8" s="41">
        <f t="shared" si="1"/>
        <v>0</v>
      </c>
      <c r="J8" s="49"/>
    </row>
    <row r="9" spans="1:10" ht="45.75" thickBot="1" x14ac:dyDescent="0.25">
      <c r="A9" s="27" t="s">
        <v>26</v>
      </c>
      <c r="B9" s="28" t="s">
        <v>29</v>
      </c>
      <c r="C9" s="39">
        <f>'PI Fehidro'!C9+'PI Fehidro'!D9</f>
        <v>0</v>
      </c>
      <c r="D9" s="40">
        <f>SUMIFS(PA!$I:$I,PA!$A:$A,$B9,PA!$L:$L,#REF!)</f>
        <v>0</v>
      </c>
      <c r="E9" s="39">
        <f>'PI Fehidro'!E9+'PI Fehidro'!F9</f>
        <v>0</v>
      </c>
      <c r="F9" s="40">
        <f>SUMIFS(PA!$J:$J,PA!$A:$A,$B9,PA!$L:$L,#REF!)</f>
        <v>0</v>
      </c>
      <c r="G9" s="39">
        <f t="shared" ref="G9:H9" si="5">C9+E9</f>
        <v>0</v>
      </c>
      <c r="H9" s="39">
        <f t="shared" si="5"/>
        <v>0</v>
      </c>
      <c r="I9" s="41">
        <f t="shared" si="1"/>
        <v>0</v>
      </c>
      <c r="J9" s="49"/>
    </row>
    <row r="10" spans="1:10" ht="60.75" thickBot="1" x14ac:dyDescent="0.25">
      <c r="A10" s="27" t="s">
        <v>26</v>
      </c>
      <c r="B10" s="28" t="s">
        <v>30</v>
      </c>
      <c r="C10" s="39">
        <f>'PI Fehidro'!C10+'PI Fehidro'!D10</f>
        <v>0</v>
      </c>
      <c r="D10" s="40">
        <f>SUMIFS(PA!$I:$I,PA!$A:$A,$B10,PA!$L:$L,#REF!)</f>
        <v>0</v>
      </c>
      <c r="E10" s="39">
        <f>'PI Fehidro'!E10+'PI Fehidro'!F10</f>
        <v>0</v>
      </c>
      <c r="F10" s="40">
        <f>SUMIFS(PA!$J:$J,PA!$A:$A,$B10,PA!$L:$L,#REF!)</f>
        <v>0</v>
      </c>
      <c r="G10" s="39">
        <f t="shared" ref="G10:H10" si="6">C10+E10</f>
        <v>0</v>
      </c>
      <c r="H10" s="39">
        <f t="shared" si="6"/>
        <v>0</v>
      </c>
      <c r="I10" s="41">
        <f t="shared" si="1"/>
        <v>0</v>
      </c>
      <c r="J10" s="49"/>
    </row>
    <row r="11" spans="1:10" ht="75.75" thickBot="1" x14ac:dyDescent="0.25">
      <c r="A11" s="27" t="s">
        <v>26</v>
      </c>
      <c r="B11" s="28" t="s">
        <v>31</v>
      </c>
      <c r="C11" s="39">
        <f>'PI Fehidro'!C11+'PI Fehidro'!D11</f>
        <v>402140.74</v>
      </c>
      <c r="D11" s="40">
        <f>SUMIFS(PA!$I:$I,PA!$A:$A,$B11,PA!$L:$L,#REF!)</f>
        <v>0</v>
      </c>
      <c r="E11" s="39">
        <f>'PI Fehidro'!E11+'PI Fehidro'!F11</f>
        <v>180111.66</v>
      </c>
      <c r="F11" s="40">
        <f>SUMIFS(PA!$J:$J,PA!$A:$A,$B11,PA!$L:$L,#REF!)</f>
        <v>0</v>
      </c>
      <c r="G11" s="39">
        <f t="shared" ref="G11:H11" si="7">C11+E11</f>
        <v>582252.4</v>
      </c>
      <c r="H11" s="39">
        <f t="shared" si="7"/>
        <v>0</v>
      </c>
      <c r="I11" s="41">
        <f t="shared" si="1"/>
        <v>7.6881607088620532E-2</v>
      </c>
      <c r="J11" s="49"/>
    </row>
    <row r="12" spans="1:10" ht="30.75" thickBot="1" x14ac:dyDescent="0.25">
      <c r="A12" s="27" t="s">
        <v>26</v>
      </c>
      <c r="B12" s="28" t="s">
        <v>32</v>
      </c>
      <c r="C12" s="39">
        <f>'PI Fehidro'!C12+'PI Fehidro'!D12</f>
        <v>0</v>
      </c>
      <c r="D12" s="40">
        <f>SUMIFS(PA!$I:$I,PA!$A:$A,$B12,PA!$L:$L,#REF!)</f>
        <v>0</v>
      </c>
      <c r="E12" s="39">
        <f>'PI Fehidro'!E12+'PI Fehidro'!F12</f>
        <v>0</v>
      </c>
      <c r="F12" s="40">
        <f>SUMIFS(PA!$J:$J,PA!$A:$A,$B12,PA!$L:$L,#REF!)</f>
        <v>0</v>
      </c>
      <c r="G12" s="39">
        <f t="shared" ref="G12:H12" si="8">C12+E12</f>
        <v>0</v>
      </c>
      <c r="H12" s="39">
        <f t="shared" si="8"/>
        <v>0</v>
      </c>
      <c r="I12" s="41">
        <f t="shared" si="1"/>
        <v>0</v>
      </c>
      <c r="J12" s="49"/>
    </row>
    <row r="13" spans="1:10" ht="45.75" thickBot="1" x14ac:dyDescent="0.25">
      <c r="A13" s="27" t="s">
        <v>26</v>
      </c>
      <c r="B13" s="28" t="s">
        <v>33</v>
      </c>
      <c r="C13" s="39">
        <f>'PI Fehidro'!C13+'PI Fehidro'!D13</f>
        <v>0</v>
      </c>
      <c r="D13" s="40">
        <f>SUMIFS(PA!$I:$I,PA!$A:$A,$B13,PA!$L:$L,#REF!)</f>
        <v>0</v>
      </c>
      <c r="E13" s="39">
        <f>'PI Fehidro'!E13+'PI Fehidro'!F13</f>
        <v>0</v>
      </c>
      <c r="F13" s="40">
        <f>SUMIFS(PA!$J:$J,PA!$A:$A,$B13,PA!$L:$L,#REF!)</f>
        <v>0</v>
      </c>
      <c r="G13" s="39">
        <f t="shared" ref="G13:H13" si="9">C13+E13</f>
        <v>0</v>
      </c>
      <c r="H13" s="39">
        <f t="shared" si="9"/>
        <v>0</v>
      </c>
      <c r="I13" s="41">
        <f t="shared" si="1"/>
        <v>0</v>
      </c>
      <c r="J13" s="48"/>
    </row>
    <row r="14" spans="1:10" ht="36" customHeight="1" thickBot="1" x14ac:dyDescent="0.25">
      <c r="A14" s="27" t="s">
        <v>34</v>
      </c>
      <c r="B14" s="28" t="s">
        <v>35</v>
      </c>
      <c r="C14" s="39">
        <f>'PI Fehidro'!C14+'PI Fehidro'!D14</f>
        <v>548000</v>
      </c>
      <c r="D14" s="40">
        <f>SUMIFS(PA!$I:$I,PA!$A:$A,$B14,PA!$L:$L,#REF!)</f>
        <v>0</v>
      </c>
      <c r="E14" s="39">
        <f>'PI Fehidro'!E14+'PI Fehidro'!F14</f>
        <v>513000</v>
      </c>
      <c r="F14" s="40">
        <f>SUMIFS(PA!$J:$J,PA!$A:$A,$B14,PA!$L:$L,#REF!)</f>
        <v>0</v>
      </c>
      <c r="G14" s="39">
        <f t="shared" ref="G14:H14" si="10">C14+E14</f>
        <v>1061000</v>
      </c>
      <c r="H14" s="39">
        <f t="shared" si="10"/>
        <v>0</v>
      </c>
      <c r="I14" s="41">
        <f t="shared" si="1"/>
        <v>0.14009626258479377</v>
      </c>
      <c r="J14" s="47">
        <f>IFERROR(SUM(I14:I17),"")</f>
        <v>0.14009626258479377</v>
      </c>
    </row>
    <row r="15" spans="1:10" ht="45.75" thickBot="1" x14ac:dyDescent="0.25">
      <c r="A15" s="27" t="s">
        <v>34</v>
      </c>
      <c r="B15" s="28" t="s">
        <v>36</v>
      </c>
      <c r="C15" s="39">
        <f>'PI Fehidro'!C15+'PI Fehidro'!D15</f>
        <v>0</v>
      </c>
      <c r="D15" s="40">
        <f>SUMIFS(PA!$I:$I,PA!$A:$A,$B15,PA!$L:$L,#REF!)</f>
        <v>0</v>
      </c>
      <c r="E15" s="39">
        <f>'PI Fehidro'!E15+'PI Fehidro'!F15</f>
        <v>0</v>
      </c>
      <c r="F15" s="40">
        <f>SUMIFS(PA!$J:$J,PA!$A:$A,$B15,PA!$L:$L,#REF!)</f>
        <v>0</v>
      </c>
      <c r="G15" s="39">
        <f t="shared" ref="G15:H15" si="11">C15+E15</f>
        <v>0</v>
      </c>
      <c r="H15" s="39">
        <f t="shared" si="11"/>
        <v>0</v>
      </c>
      <c r="I15" s="41">
        <f t="shared" si="1"/>
        <v>0</v>
      </c>
      <c r="J15" s="49"/>
    </row>
    <row r="16" spans="1:10" ht="45.75" thickBot="1" x14ac:dyDescent="0.25">
      <c r="A16" s="27" t="s">
        <v>34</v>
      </c>
      <c r="B16" s="28" t="s">
        <v>37</v>
      </c>
      <c r="C16" s="39">
        <f>'PI Fehidro'!C16+'PI Fehidro'!D16</f>
        <v>0</v>
      </c>
      <c r="D16" s="40">
        <f>SUMIFS(PA!$I:$I,PA!$A:$A,$B16,PA!$L:$L,#REF!)</f>
        <v>0</v>
      </c>
      <c r="E16" s="39">
        <f>'PI Fehidro'!E16+'PI Fehidro'!F16</f>
        <v>0</v>
      </c>
      <c r="F16" s="40">
        <f>SUMIFS(PA!$J:$J,PA!$A:$A,$B16,PA!$L:$L,#REF!)</f>
        <v>0</v>
      </c>
      <c r="G16" s="39">
        <f t="shared" ref="G16:H16" si="12">C16+E16</f>
        <v>0</v>
      </c>
      <c r="H16" s="39">
        <f t="shared" si="12"/>
        <v>0</v>
      </c>
      <c r="I16" s="41">
        <f t="shared" si="1"/>
        <v>0</v>
      </c>
      <c r="J16" s="49"/>
    </row>
    <row r="17" spans="1:10" ht="30.75" thickBot="1" x14ac:dyDescent="0.25">
      <c r="A17" s="27" t="s">
        <v>34</v>
      </c>
      <c r="B17" s="28" t="s">
        <v>38</v>
      </c>
      <c r="C17" s="39">
        <f>'PI Fehidro'!C17+'PI Fehidro'!D17</f>
        <v>0</v>
      </c>
      <c r="D17" s="40">
        <f>SUMIFS(PA!$I:$I,PA!$A:$A,$B17,PA!$L:$L,#REF!)</f>
        <v>0</v>
      </c>
      <c r="E17" s="39">
        <f>'PI Fehidro'!E17+'PI Fehidro'!F17</f>
        <v>0</v>
      </c>
      <c r="F17" s="40">
        <f>SUMIFS(PA!$J:$J,PA!$A:$A,$B17,PA!$L:$L,#REF!)</f>
        <v>0</v>
      </c>
      <c r="G17" s="39">
        <f t="shared" ref="G17:H17" si="13">C17+E17</f>
        <v>0</v>
      </c>
      <c r="H17" s="39">
        <f t="shared" si="13"/>
        <v>0</v>
      </c>
      <c r="I17" s="41">
        <f t="shared" si="1"/>
        <v>0</v>
      </c>
      <c r="J17" s="48"/>
    </row>
    <row r="18" spans="1:10" ht="30.75" thickBot="1" x14ac:dyDescent="0.25">
      <c r="A18" s="32" t="s">
        <v>39</v>
      </c>
      <c r="B18" s="28" t="s">
        <v>40</v>
      </c>
      <c r="C18" s="39">
        <f>'PI Fehidro'!C18+'PI Fehidro'!D18</f>
        <v>0</v>
      </c>
      <c r="D18" s="40">
        <f>SUMIFS(PA!$I:$I,PA!$A:$A,$B18,PA!$L:$L,#REF!)</f>
        <v>0</v>
      </c>
      <c r="E18" s="39">
        <f>'PI Fehidro'!E18+'PI Fehidro'!F18</f>
        <v>0</v>
      </c>
      <c r="F18" s="40">
        <f>SUMIFS(PA!$J:$J,PA!$A:$A,$B18,PA!$L:$L,#REF!)</f>
        <v>0</v>
      </c>
      <c r="G18" s="39">
        <f t="shared" ref="G18:H18" si="14">C18+E18</f>
        <v>0</v>
      </c>
      <c r="H18" s="39">
        <f t="shared" si="14"/>
        <v>0</v>
      </c>
      <c r="I18" s="41">
        <f t="shared" si="1"/>
        <v>0</v>
      </c>
      <c r="J18" s="47">
        <f>IFERROR(SUM(I18:I20),"")</f>
        <v>0</v>
      </c>
    </row>
    <row r="19" spans="1:10" ht="30.75" thickBot="1" x14ac:dyDescent="0.25">
      <c r="A19" s="32" t="s">
        <v>39</v>
      </c>
      <c r="B19" s="28" t="s">
        <v>41</v>
      </c>
      <c r="C19" s="39">
        <f>'PI Fehidro'!C19+'PI Fehidro'!D19</f>
        <v>0</v>
      </c>
      <c r="D19" s="40">
        <f>SUMIFS(PA!$I:$I,PA!$A:$A,$B19,PA!$L:$L,#REF!)</f>
        <v>0</v>
      </c>
      <c r="E19" s="39">
        <f>'PI Fehidro'!E19+'PI Fehidro'!F19</f>
        <v>0</v>
      </c>
      <c r="F19" s="40">
        <f>SUMIFS(PA!$J:$J,PA!$A:$A,$B19,PA!$L:$L,#REF!)</f>
        <v>0</v>
      </c>
      <c r="G19" s="39">
        <f t="shared" ref="G19:H19" si="15">C19+E19</f>
        <v>0</v>
      </c>
      <c r="H19" s="39">
        <f t="shared" si="15"/>
        <v>0</v>
      </c>
      <c r="I19" s="41">
        <f t="shared" si="1"/>
        <v>0</v>
      </c>
      <c r="J19" s="49"/>
    </row>
    <row r="20" spans="1:10" ht="30.75" thickBot="1" x14ac:dyDescent="0.25">
      <c r="A20" s="32" t="s">
        <v>39</v>
      </c>
      <c r="B20" s="28" t="s">
        <v>42</v>
      </c>
      <c r="C20" s="39">
        <f>'PI Fehidro'!C20+'PI Fehidro'!D20</f>
        <v>0</v>
      </c>
      <c r="D20" s="40">
        <f>SUMIFS(PA!$I:$I,PA!$A:$A,$B20,PA!$L:$L,#REF!)</f>
        <v>0</v>
      </c>
      <c r="E20" s="39">
        <f>'PI Fehidro'!E20+'PI Fehidro'!F20</f>
        <v>0</v>
      </c>
      <c r="F20" s="40">
        <f>SUMIFS(PA!$J:$J,PA!$A:$A,$B20,PA!$L:$L,#REF!)</f>
        <v>0</v>
      </c>
      <c r="G20" s="39">
        <f t="shared" ref="G20:H20" si="16">C20+E20</f>
        <v>0</v>
      </c>
      <c r="H20" s="39">
        <f t="shared" si="16"/>
        <v>0</v>
      </c>
      <c r="I20" s="41">
        <f t="shared" si="1"/>
        <v>0</v>
      </c>
      <c r="J20" s="48"/>
    </row>
    <row r="21" spans="1:10" ht="45.75" thickBot="1" x14ac:dyDescent="0.25">
      <c r="A21" s="27" t="s">
        <v>43</v>
      </c>
      <c r="B21" s="28" t="s">
        <v>44</v>
      </c>
      <c r="C21" s="39">
        <v>2200000</v>
      </c>
      <c r="D21" s="40">
        <f>SUMIFS(PA!$I:$I,PA!$A:$A,$B21,PA!$L:$L,#REF!)</f>
        <v>0</v>
      </c>
      <c r="E21" s="39">
        <f>'PI Fehidro'!E21+'PI Fehidro'!F21</f>
        <v>2300000</v>
      </c>
      <c r="F21" s="40">
        <f>SUMIFS(PA!$J:$J,PA!$A:$A,$B21,PA!$L:$L,#REF!)</f>
        <v>0</v>
      </c>
      <c r="G21" s="39">
        <f t="shared" ref="G21:H21" si="17">C21+E21</f>
        <v>4500000</v>
      </c>
      <c r="H21" s="39">
        <f t="shared" si="17"/>
        <v>0</v>
      </c>
      <c r="I21" s="41">
        <f t="shared" si="1"/>
        <v>0.59418773009573234</v>
      </c>
      <c r="J21" s="47">
        <f>IFERROR(SUM(I21:I23),"")</f>
        <v>0.59418773009573234</v>
      </c>
    </row>
    <row r="22" spans="1:10" ht="30.75" thickBot="1" x14ac:dyDescent="0.25">
      <c r="A22" s="27" t="s">
        <v>43</v>
      </c>
      <c r="B22" s="28" t="s">
        <v>45</v>
      </c>
      <c r="C22" s="39">
        <v>0</v>
      </c>
      <c r="D22" s="40">
        <f>SUMIFS(PA!$I:$I,PA!$A:$A,$B22,PA!$L:$L,#REF!)</f>
        <v>0</v>
      </c>
      <c r="E22" s="39">
        <f>'PI Fehidro'!E22+'PI Fehidro'!F22</f>
        <v>0</v>
      </c>
      <c r="F22" s="40">
        <f>SUMIFS(PA!$J:$J,PA!$A:$A,$B22,PA!$L:$L,#REF!)</f>
        <v>0</v>
      </c>
      <c r="G22" s="39">
        <f t="shared" ref="G22:H22" si="18">C22+E22</f>
        <v>0</v>
      </c>
      <c r="H22" s="39">
        <f t="shared" si="18"/>
        <v>0</v>
      </c>
      <c r="I22" s="41">
        <f t="shared" ref="I22" si="19">IFERROR(SUM($G22,$H22)/$G$32,"")</f>
        <v>0</v>
      </c>
      <c r="J22" s="49"/>
    </row>
    <row r="23" spans="1:10" ht="30.75" thickBot="1" x14ac:dyDescent="0.25">
      <c r="A23" s="27" t="s">
        <v>43</v>
      </c>
      <c r="B23" s="28" t="s">
        <v>46</v>
      </c>
      <c r="C23" s="39">
        <f>'PI Fehidro'!C23+'PI Fehidro'!D23</f>
        <v>0</v>
      </c>
      <c r="D23" s="40">
        <f>SUMIFS(PA!$I:$I,PA!$A:$A,$B23,PA!$L:$L,#REF!)</f>
        <v>0</v>
      </c>
      <c r="E23" s="39">
        <f>'PI Fehidro'!E23+'PI Fehidro'!F23</f>
        <v>0</v>
      </c>
      <c r="F23" s="40">
        <f>SUMIFS(PA!$J:$J,PA!$A:$A,$B23,PA!$L:$L,#REF!)</f>
        <v>0</v>
      </c>
      <c r="G23" s="39">
        <f t="shared" ref="G23:H23" si="20">C23+E23</f>
        <v>0</v>
      </c>
      <c r="H23" s="39">
        <f t="shared" si="20"/>
        <v>0</v>
      </c>
      <c r="I23" s="41">
        <f t="shared" ref="I23:I30" si="21">IFERROR(SUM($G23,$H23)/$G$32,"")</f>
        <v>0</v>
      </c>
      <c r="J23" s="49"/>
    </row>
    <row r="24" spans="1:10" ht="30.75" thickBot="1" x14ac:dyDescent="0.25">
      <c r="A24" s="27" t="s">
        <v>47</v>
      </c>
      <c r="B24" s="28" t="s">
        <v>48</v>
      </c>
      <c r="C24" s="39">
        <f>'PI Fehidro'!C24+'PI Fehidro'!D24</f>
        <v>0</v>
      </c>
      <c r="D24" s="40">
        <f>SUMIFS(PA!$I:$I,PA!$A:$A,$B24,PA!$L:$L,#REF!)</f>
        <v>0</v>
      </c>
      <c r="E24" s="39">
        <f>'PI Fehidro'!E24+'PI Fehidro'!F24</f>
        <v>0</v>
      </c>
      <c r="F24" s="40">
        <f>SUMIFS(PA!$J:$J,PA!$A:$A,$B24,PA!$L:$L,#REF!)</f>
        <v>0</v>
      </c>
      <c r="G24" s="39">
        <f t="shared" ref="G24:H24" si="22">C24+E24</f>
        <v>0</v>
      </c>
      <c r="H24" s="39">
        <f t="shared" si="22"/>
        <v>0</v>
      </c>
      <c r="I24" s="41">
        <f t="shared" si="21"/>
        <v>0</v>
      </c>
      <c r="J24" s="47">
        <f>IFERROR(SUM(I24:I25),"")</f>
        <v>0</v>
      </c>
    </row>
    <row r="25" spans="1:10" ht="45.75" thickBot="1" x14ac:dyDescent="0.25">
      <c r="A25" s="27" t="s">
        <v>47</v>
      </c>
      <c r="B25" s="28" t="s">
        <v>49</v>
      </c>
      <c r="C25" s="39">
        <f>'PI Fehidro'!C25+'PI Fehidro'!D25</f>
        <v>0</v>
      </c>
      <c r="D25" s="40">
        <f>SUMIFS(PA!$I:$I,PA!$A:$A,$B25,PA!$L:$L,#REF!)</f>
        <v>0</v>
      </c>
      <c r="E25" s="39">
        <f>'PI Fehidro'!E25+'PI Fehidro'!F25</f>
        <v>0</v>
      </c>
      <c r="F25" s="40">
        <f>SUMIFS(PA!$J:$J,PA!$A:$A,$B25,PA!$L:$L,#REF!)</f>
        <v>0</v>
      </c>
      <c r="G25" s="39">
        <f t="shared" ref="G25:H25" si="23">C25+E25</f>
        <v>0</v>
      </c>
      <c r="H25" s="39">
        <f t="shared" si="23"/>
        <v>0</v>
      </c>
      <c r="I25" s="41">
        <f t="shared" si="21"/>
        <v>0</v>
      </c>
      <c r="J25" s="49"/>
    </row>
    <row r="26" spans="1:10" ht="90.75" thickBot="1" x14ac:dyDescent="0.25">
      <c r="A26" s="27" t="s">
        <v>50</v>
      </c>
      <c r="B26" s="28" t="s">
        <v>51</v>
      </c>
      <c r="C26" s="39">
        <f>'PI Fehidro'!C26+'PI Fehidro'!D26</f>
        <v>500000</v>
      </c>
      <c r="D26" s="40">
        <f>SUMIFS(PA!$I:$I,PA!$A:$A,$B26,PA!$L:$L,#REF!)</f>
        <v>0</v>
      </c>
      <c r="E26" s="39">
        <f>'PI Fehidro'!E26+'PI Fehidro'!F26</f>
        <v>750000</v>
      </c>
      <c r="F26" s="40">
        <f>SUMIFS(PA!$J:$J,PA!$A:$A,$B26,PA!$L:$L,#REF!)</f>
        <v>0</v>
      </c>
      <c r="G26" s="39">
        <f t="shared" ref="G26:H26" si="24">C26+E26</f>
        <v>1250000</v>
      </c>
      <c r="H26" s="39">
        <f t="shared" si="24"/>
        <v>0</v>
      </c>
      <c r="I26" s="41">
        <f t="shared" si="21"/>
        <v>0.16505214724881453</v>
      </c>
      <c r="J26" s="47">
        <f>IFERROR(SUM(I26:I27),"")</f>
        <v>0.16505214724881453</v>
      </c>
    </row>
    <row r="27" spans="1:10" ht="60.75" thickBot="1" x14ac:dyDescent="0.25">
      <c r="A27" s="27" t="s">
        <v>50</v>
      </c>
      <c r="B27" s="28" t="s">
        <v>52</v>
      </c>
      <c r="C27" s="39">
        <f>'PI Fehidro'!C27+'PI Fehidro'!D27</f>
        <v>0</v>
      </c>
      <c r="D27" s="40">
        <f>SUMIFS(PA!$I:$I,PA!$A:$A,$B27,PA!$L:$L,#REF!)</f>
        <v>0</v>
      </c>
      <c r="E27" s="39">
        <f>'PI Fehidro'!E27+'PI Fehidro'!F27</f>
        <v>0</v>
      </c>
      <c r="F27" s="40">
        <f>SUMIFS(PA!$J:$J,PA!$A:$A,$B27,PA!$L:$L,#REF!)</f>
        <v>0</v>
      </c>
      <c r="G27" s="39">
        <f t="shared" ref="G27:H27" si="25">C27+E27</f>
        <v>0</v>
      </c>
      <c r="H27" s="39">
        <f t="shared" si="25"/>
        <v>0</v>
      </c>
      <c r="I27" s="41">
        <f t="shared" si="21"/>
        <v>0</v>
      </c>
      <c r="J27" s="48"/>
    </row>
    <row r="28" spans="1:10" ht="75.75" thickBot="1" x14ac:dyDescent="0.25">
      <c r="A28" s="27" t="s">
        <v>53</v>
      </c>
      <c r="B28" s="28" t="s">
        <v>54</v>
      </c>
      <c r="C28" s="39">
        <f>'PI Fehidro'!C28+'PI Fehidro'!D28</f>
        <v>0</v>
      </c>
      <c r="D28" s="40">
        <f>SUMIFS(PA!$I:$I,PA!$A:$A,$B28,PA!$L:$L,#REF!)</f>
        <v>0</v>
      </c>
      <c r="E28" s="39">
        <f>'PI Fehidro'!E28+'PI Fehidro'!F28</f>
        <v>0</v>
      </c>
      <c r="F28" s="40">
        <f>SUMIFS(PA!$J:$J,PA!$A:$A,$B28,PA!$L:$L,#REF!)</f>
        <v>0</v>
      </c>
      <c r="G28" s="39">
        <f t="shared" ref="G28:H28" si="26">C28+E28</f>
        <v>0</v>
      </c>
      <c r="H28" s="39">
        <f t="shared" si="26"/>
        <v>0</v>
      </c>
      <c r="I28" s="41">
        <f t="shared" si="21"/>
        <v>0</v>
      </c>
      <c r="J28" s="47">
        <f>IFERROR(SUM(I28:I30),"")</f>
        <v>0</v>
      </c>
    </row>
    <row r="29" spans="1:10" ht="75.75" thickBot="1" x14ac:dyDescent="0.25">
      <c r="A29" s="27" t="s">
        <v>53</v>
      </c>
      <c r="B29" s="28" t="s">
        <v>55</v>
      </c>
      <c r="C29" s="39">
        <f>'PI Fehidro'!C29+'PI Fehidro'!D29</f>
        <v>0</v>
      </c>
      <c r="D29" s="40">
        <f>SUMIFS(PA!$I:$I,PA!$A:$A,$B29,PA!$L:$L,#REF!)</f>
        <v>0</v>
      </c>
      <c r="E29" s="39">
        <f>'PI Fehidro'!E29+'PI Fehidro'!F29</f>
        <v>0</v>
      </c>
      <c r="F29" s="40">
        <f>SUMIFS(PA!$J:$J,PA!$A:$A,$B29,PA!$L:$L,#REF!)</f>
        <v>0</v>
      </c>
      <c r="G29" s="39">
        <f t="shared" ref="G29:H29" si="27">C29+E29</f>
        <v>0</v>
      </c>
      <c r="H29" s="39">
        <f t="shared" si="27"/>
        <v>0</v>
      </c>
      <c r="I29" s="41">
        <f t="shared" si="21"/>
        <v>0</v>
      </c>
      <c r="J29" s="49"/>
    </row>
    <row r="30" spans="1:10" ht="75.75" thickBot="1" x14ac:dyDescent="0.25">
      <c r="A30" s="27" t="s">
        <v>53</v>
      </c>
      <c r="B30" s="28" t="s">
        <v>56</v>
      </c>
      <c r="C30" s="39">
        <f>'PI Fehidro'!C30+'PI Fehidro'!D30</f>
        <v>0</v>
      </c>
      <c r="D30" s="40">
        <f>SUMIFS(PA!$I:$I,PA!$A:$A,$B30,PA!$L:$L,#REF!)</f>
        <v>0</v>
      </c>
      <c r="E30" s="39">
        <f>'PI Fehidro'!E30+'PI Fehidro'!F30</f>
        <v>0</v>
      </c>
      <c r="F30" s="40">
        <f>SUMIFS(PA!$J:$J,PA!$A:$A,$B30,PA!$L:$L,#REF!)</f>
        <v>0</v>
      </c>
      <c r="G30" s="39">
        <f t="shared" ref="G30:H30" si="28">C30+E30</f>
        <v>0</v>
      </c>
      <c r="H30" s="39">
        <f t="shared" si="28"/>
        <v>0</v>
      </c>
      <c r="I30" s="41">
        <f t="shared" si="21"/>
        <v>0</v>
      </c>
      <c r="J30" s="60"/>
    </row>
    <row r="31" spans="1:10" ht="15.75" thickBot="1" x14ac:dyDescent="0.25">
      <c r="A31" s="50" t="s">
        <v>67</v>
      </c>
      <c r="B31" s="51"/>
      <c r="C31" s="42">
        <f t="shared" ref="C31:H31" si="29">SUM(C5:C30)</f>
        <v>3650140.74</v>
      </c>
      <c r="D31" s="42">
        <f t="shared" si="29"/>
        <v>0</v>
      </c>
      <c r="E31" s="42">
        <f t="shared" si="29"/>
        <v>3923223.3200000003</v>
      </c>
      <c r="F31" s="42">
        <f t="shared" si="29"/>
        <v>0</v>
      </c>
      <c r="G31" s="42">
        <f t="shared" si="29"/>
        <v>7573364.0600000005</v>
      </c>
      <c r="H31" s="42">
        <f t="shared" si="29"/>
        <v>0</v>
      </c>
      <c r="I31" s="61"/>
      <c r="J31" s="62"/>
    </row>
    <row r="32" spans="1:10" s="66" customFormat="1" ht="40.5" customHeight="1" thickBot="1" x14ac:dyDescent="0.25">
      <c r="A32" s="50" t="s">
        <v>68</v>
      </c>
      <c r="B32" s="67"/>
      <c r="C32" s="68"/>
      <c r="D32" s="69"/>
      <c r="E32" s="69"/>
      <c r="F32" s="67"/>
      <c r="G32" s="70">
        <f>SUM(G31:H31)</f>
        <v>7573364.0600000005</v>
      </c>
      <c r="H32" s="67"/>
      <c r="I32" s="63"/>
      <c r="J32" s="64"/>
    </row>
  </sheetData>
  <mergeCells count="17">
    <mergeCell ref="J7:J13"/>
    <mergeCell ref="J14:J17"/>
    <mergeCell ref="A32:B32"/>
    <mergeCell ref="C32:F32"/>
    <mergeCell ref="J18:J20"/>
    <mergeCell ref="J21:J23"/>
    <mergeCell ref="J24:J25"/>
    <mergeCell ref="J26:J27"/>
    <mergeCell ref="J28:J30"/>
    <mergeCell ref="A31:B31"/>
    <mergeCell ref="I31:J32"/>
    <mergeCell ref="G32:H32"/>
    <mergeCell ref="A1:J1"/>
    <mergeCell ref="C2:F2"/>
    <mergeCell ref="I2:I4"/>
    <mergeCell ref="J2:J4"/>
    <mergeCell ref="J5:J6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625" defaultRowHeight="15" customHeight="1" x14ac:dyDescent="0.2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 x14ac:dyDescent="0.2">
      <c r="A1" s="43" t="s">
        <v>15</v>
      </c>
      <c r="B1" s="43" t="s">
        <v>105</v>
      </c>
      <c r="C1" s="43" t="s">
        <v>69</v>
      </c>
      <c r="D1" s="43" t="s">
        <v>106</v>
      </c>
      <c r="E1" s="43" t="s">
        <v>107</v>
      </c>
      <c r="F1" s="43" t="s">
        <v>70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24.75" customHeight="1" x14ac:dyDescent="0.2">
      <c r="A2" s="45" t="s">
        <v>108</v>
      </c>
      <c r="B2" s="45">
        <v>1</v>
      </c>
      <c r="C2" s="45" t="s">
        <v>71</v>
      </c>
      <c r="D2" s="45" t="s">
        <v>109</v>
      </c>
      <c r="E2" s="45" t="s">
        <v>110</v>
      </c>
      <c r="F2" s="46" t="s">
        <v>111</v>
      </c>
    </row>
    <row r="3" spans="1:26" ht="24.75" customHeight="1" x14ac:dyDescent="0.2">
      <c r="A3" s="45" t="s">
        <v>108</v>
      </c>
      <c r="B3" s="45">
        <v>1</v>
      </c>
      <c r="C3" s="45" t="s">
        <v>73</v>
      </c>
      <c r="D3" s="45" t="s">
        <v>112</v>
      </c>
      <c r="E3" s="45" t="s">
        <v>113</v>
      </c>
      <c r="F3" s="46" t="s">
        <v>114</v>
      </c>
    </row>
    <row r="4" spans="1:26" ht="24.75" customHeight="1" x14ac:dyDescent="0.2">
      <c r="A4" s="45" t="s">
        <v>108</v>
      </c>
      <c r="B4" s="45">
        <v>1</v>
      </c>
      <c r="C4" s="45" t="s">
        <v>115</v>
      </c>
      <c r="D4" s="45" t="s">
        <v>116</v>
      </c>
      <c r="E4" s="45" t="s">
        <v>117</v>
      </c>
      <c r="F4" s="46" t="s">
        <v>118</v>
      </c>
    </row>
    <row r="5" spans="1:26" ht="24.75" customHeight="1" x14ac:dyDescent="0.2">
      <c r="A5" s="45" t="s">
        <v>108</v>
      </c>
      <c r="B5" s="45">
        <v>1</v>
      </c>
      <c r="C5" s="45" t="s">
        <v>119</v>
      </c>
      <c r="D5" s="45" t="s">
        <v>120</v>
      </c>
      <c r="E5" s="45" t="s">
        <v>121</v>
      </c>
      <c r="F5" s="46" t="s">
        <v>122</v>
      </c>
    </row>
    <row r="6" spans="1:26" ht="24.75" customHeight="1" x14ac:dyDescent="0.2">
      <c r="A6" s="45" t="s">
        <v>108</v>
      </c>
      <c r="B6" s="45">
        <v>1</v>
      </c>
      <c r="C6" s="45" t="s">
        <v>123</v>
      </c>
      <c r="D6" s="45" t="s">
        <v>124</v>
      </c>
      <c r="E6" s="45" t="s">
        <v>125</v>
      </c>
      <c r="F6" s="46" t="s">
        <v>126</v>
      </c>
    </row>
    <row r="7" spans="1:26" ht="24.75" customHeight="1" x14ac:dyDescent="0.2">
      <c r="A7" s="45" t="s">
        <v>108</v>
      </c>
      <c r="B7" s="45">
        <v>1</v>
      </c>
      <c r="C7" s="45" t="s">
        <v>127</v>
      </c>
      <c r="D7" s="45" t="s">
        <v>128</v>
      </c>
      <c r="E7" s="45" t="s">
        <v>72</v>
      </c>
      <c r="F7" s="46" t="s">
        <v>129</v>
      </c>
    </row>
    <row r="8" spans="1:26" ht="24.75" customHeight="1" x14ac:dyDescent="0.2">
      <c r="A8" s="45" t="s">
        <v>108</v>
      </c>
      <c r="B8" s="45">
        <v>1</v>
      </c>
      <c r="C8" s="45" t="s">
        <v>130</v>
      </c>
      <c r="D8" s="45" t="s">
        <v>131</v>
      </c>
      <c r="E8" s="45" t="s">
        <v>132</v>
      </c>
      <c r="F8" s="46" t="s">
        <v>133</v>
      </c>
    </row>
    <row r="9" spans="1:26" ht="24.75" customHeight="1" x14ac:dyDescent="0.2">
      <c r="A9" s="45" t="s">
        <v>134</v>
      </c>
      <c r="B9" s="45">
        <v>2</v>
      </c>
      <c r="C9" s="45" t="s">
        <v>74</v>
      </c>
      <c r="D9" s="45" t="s">
        <v>135</v>
      </c>
      <c r="E9" s="45" t="s">
        <v>75</v>
      </c>
      <c r="F9" s="46" t="s">
        <v>76</v>
      </c>
    </row>
    <row r="10" spans="1:26" ht="24.75" customHeight="1" x14ac:dyDescent="0.2">
      <c r="A10" s="45" t="s">
        <v>134</v>
      </c>
      <c r="B10" s="45">
        <v>2</v>
      </c>
      <c r="C10" s="45" t="s">
        <v>77</v>
      </c>
      <c r="D10" s="45" t="s">
        <v>136</v>
      </c>
      <c r="E10" s="45" t="s">
        <v>78</v>
      </c>
      <c r="F10" s="46" t="s">
        <v>137</v>
      </c>
    </row>
    <row r="11" spans="1:26" ht="24.75" customHeight="1" x14ac:dyDescent="0.2">
      <c r="A11" s="45" t="s">
        <v>134</v>
      </c>
      <c r="B11" s="45">
        <v>2</v>
      </c>
      <c r="C11" s="45" t="s">
        <v>79</v>
      </c>
      <c r="D11" s="45" t="s">
        <v>138</v>
      </c>
      <c r="E11" s="45" t="s">
        <v>80</v>
      </c>
      <c r="F11" s="46" t="s">
        <v>139</v>
      </c>
    </row>
    <row r="12" spans="1:26" ht="24.75" customHeight="1" x14ac:dyDescent="0.2">
      <c r="A12" s="45" t="s">
        <v>134</v>
      </c>
      <c r="B12" s="45">
        <v>2</v>
      </c>
      <c r="C12" s="45" t="s">
        <v>81</v>
      </c>
      <c r="D12" s="45" t="s">
        <v>140</v>
      </c>
      <c r="E12" s="45" t="s">
        <v>141</v>
      </c>
      <c r="F12" s="46" t="s">
        <v>142</v>
      </c>
    </row>
    <row r="13" spans="1:26" ht="24.75" customHeight="1" x14ac:dyDescent="0.2">
      <c r="A13" s="45" t="s">
        <v>134</v>
      </c>
      <c r="B13" s="45">
        <v>2</v>
      </c>
      <c r="C13" s="45" t="s">
        <v>82</v>
      </c>
      <c r="D13" s="45" t="s">
        <v>143</v>
      </c>
      <c r="E13" s="45" t="s">
        <v>144</v>
      </c>
      <c r="F13" s="46" t="s">
        <v>145</v>
      </c>
    </row>
    <row r="14" spans="1:26" ht="24.75" customHeight="1" x14ac:dyDescent="0.2">
      <c r="A14" s="45" t="s">
        <v>134</v>
      </c>
      <c r="B14" s="45">
        <v>2</v>
      </c>
      <c r="C14" s="45" t="s">
        <v>83</v>
      </c>
      <c r="D14" s="45" t="s">
        <v>146</v>
      </c>
      <c r="E14" s="45" t="s">
        <v>147</v>
      </c>
      <c r="F14" s="46" t="s">
        <v>148</v>
      </c>
    </row>
    <row r="15" spans="1:26" ht="24.75" customHeight="1" x14ac:dyDescent="0.2">
      <c r="A15" s="45" t="s">
        <v>149</v>
      </c>
      <c r="B15" s="45">
        <v>3</v>
      </c>
      <c r="C15" s="45" t="s">
        <v>84</v>
      </c>
      <c r="D15" s="45" t="s">
        <v>150</v>
      </c>
      <c r="E15" s="45" t="s">
        <v>151</v>
      </c>
      <c r="F15" s="46" t="s">
        <v>152</v>
      </c>
    </row>
    <row r="16" spans="1:26" ht="24.75" customHeight="1" x14ac:dyDescent="0.2">
      <c r="A16" s="45" t="s">
        <v>149</v>
      </c>
      <c r="B16" s="45">
        <v>3</v>
      </c>
      <c r="C16" s="45" t="s">
        <v>85</v>
      </c>
      <c r="D16" s="45" t="s">
        <v>153</v>
      </c>
      <c r="E16" s="45" t="s">
        <v>154</v>
      </c>
      <c r="F16" s="46" t="s">
        <v>155</v>
      </c>
    </row>
    <row r="17" spans="1:6" ht="24.75" customHeight="1" x14ac:dyDescent="0.2">
      <c r="A17" s="45" t="s">
        <v>149</v>
      </c>
      <c r="B17" s="45">
        <v>3</v>
      </c>
      <c r="C17" s="45" t="s">
        <v>156</v>
      </c>
      <c r="D17" s="45" t="s">
        <v>157</v>
      </c>
      <c r="E17" s="45" t="s">
        <v>158</v>
      </c>
      <c r="F17" s="46" t="s">
        <v>159</v>
      </c>
    </row>
    <row r="18" spans="1:6" ht="24.75" customHeight="1" x14ac:dyDescent="0.2">
      <c r="A18" s="45" t="s">
        <v>149</v>
      </c>
      <c r="B18" s="45">
        <v>3</v>
      </c>
      <c r="C18" s="45" t="s">
        <v>160</v>
      </c>
      <c r="D18" s="45" t="s">
        <v>161</v>
      </c>
      <c r="E18" s="45" t="s">
        <v>162</v>
      </c>
      <c r="F18" s="46" t="s">
        <v>163</v>
      </c>
    </row>
    <row r="19" spans="1:6" ht="24.75" customHeight="1" x14ac:dyDescent="0.2">
      <c r="A19" s="45" t="s">
        <v>149</v>
      </c>
      <c r="B19" s="45">
        <v>3</v>
      </c>
      <c r="C19" s="45" t="s">
        <v>164</v>
      </c>
      <c r="D19" s="45" t="s">
        <v>165</v>
      </c>
      <c r="E19" s="45" t="s">
        <v>166</v>
      </c>
      <c r="F19" s="46" t="s">
        <v>167</v>
      </c>
    </row>
    <row r="20" spans="1:6" ht="24.75" customHeight="1" x14ac:dyDescent="0.2">
      <c r="A20" s="45" t="s">
        <v>168</v>
      </c>
      <c r="B20" s="45">
        <v>4</v>
      </c>
      <c r="C20" s="45" t="s">
        <v>86</v>
      </c>
      <c r="D20" s="45" t="s">
        <v>169</v>
      </c>
      <c r="E20" s="45" t="s">
        <v>170</v>
      </c>
      <c r="F20" s="46" t="s">
        <v>171</v>
      </c>
    </row>
    <row r="21" spans="1:6" ht="24.75" customHeight="1" x14ac:dyDescent="0.2">
      <c r="A21" s="45" t="s">
        <v>168</v>
      </c>
      <c r="B21" s="45">
        <v>4</v>
      </c>
      <c r="C21" s="45" t="s">
        <v>87</v>
      </c>
      <c r="D21" s="45" t="s">
        <v>172</v>
      </c>
      <c r="E21" s="45" t="s">
        <v>173</v>
      </c>
      <c r="F21" s="46" t="s">
        <v>174</v>
      </c>
    </row>
    <row r="22" spans="1:6" ht="24.75" customHeight="1" x14ac:dyDescent="0.2">
      <c r="A22" s="45" t="s">
        <v>175</v>
      </c>
      <c r="B22" s="45">
        <v>5</v>
      </c>
      <c r="C22" s="45" t="s">
        <v>88</v>
      </c>
      <c r="D22" s="45" t="s">
        <v>176</v>
      </c>
      <c r="E22" s="45" t="s">
        <v>177</v>
      </c>
      <c r="F22" s="46" t="s">
        <v>178</v>
      </c>
    </row>
    <row r="23" spans="1:6" ht="24.75" customHeight="1" x14ac:dyDescent="0.2">
      <c r="A23" s="45" t="s">
        <v>175</v>
      </c>
      <c r="B23" s="45">
        <v>5</v>
      </c>
      <c r="C23" s="45" t="s">
        <v>89</v>
      </c>
      <c r="D23" s="45" t="s">
        <v>179</v>
      </c>
      <c r="E23" s="45" t="s">
        <v>180</v>
      </c>
      <c r="F23" s="46" t="s">
        <v>181</v>
      </c>
    </row>
    <row r="24" spans="1:6" ht="24.75" customHeight="1" x14ac:dyDescent="0.2">
      <c r="A24" s="45" t="s">
        <v>175</v>
      </c>
      <c r="B24" s="45">
        <v>5</v>
      </c>
      <c r="C24" s="45" t="s">
        <v>90</v>
      </c>
      <c r="D24" s="45" t="s">
        <v>182</v>
      </c>
      <c r="E24" s="45" t="s">
        <v>183</v>
      </c>
      <c r="F24" s="46" t="s">
        <v>184</v>
      </c>
    </row>
    <row r="25" spans="1:6" ht="24.75" customHeight="1" x14ac:dyDescent="0.2">
      <c r="A25" s="45" t="s">
        <v>185</v>
      </c>
      <c r="B25" s="45">
        <v>6</v>
      </c>
      <c r="C25" s="45" t="s">
        <v>91</v>
      </c>
      <c r="D25" s="45" t="s">
        <v>186</v>
      </c>
      <c r="E25" s="45" t="s">
        <v>187</v>
      </c>
      <c r="F25" s="46" t="s">
        <v>188</v>
      </c>
    </row>
    <row r="26" spans="1:6" ht="24.75" customHeight="1" x14ac:dyDescent="0.2">
      <c r="A26" s="45" t="s">
        <v>185</v>
      </c>
      <c r="B26" s="45">
        <v>6</v>
      </c>
      <c r="C26" s="45" t="s">
        <v>92</v>
      </c>
      <c r="D26" s="45" t="s">
        <v>189</v>
      </c>
      <c r="E26" s="45" t="s">
        <v>190</v>
      </c>
      <c r="F26" s="46" t="s">
        <v>191</v>
      </c>
    </row>
    <row r="27" spans="1:6" ht="24.75" customHeight="1" x14ac:dyDescent="0.2">
      <c r="A27" s="45" t="s">
        <v>185</v>
      </c>
      <c r="B27" s="45">
        <v>6</v>
      </c>
      <c r="C27" s="45" t="s">
        <v>192</v>
      </c>
      <c r="D27" s="45" t="s">
        <v>193</v>
      </c>
      <c r="E27" s="45" t="s">
        <v>194</v>
      </c>
      <c r="F27" s="46" t="s">
        <v>195</v>
      </c>
    </row>
    <row r="28" spans="1:6" ht="24.75" customHeight="1" x14ac:dyDescent="0.2">
      <c r="A28" s="45" t="s">
        <v>196</v>
      </c>
      <c r="B28" s="45">
        <v>7</v>
      </c>
      <c r="C28" s="45" t="s">
        <v>93</v>
      </c>
      <c r="D28" s="45" t="s">
        <v>197</v>
      </c>
      <c r="E28" s="45" t="s">
        <v>198</v>
      </c>
      <c r="F28" s="46" t="s">
        <v>199</v>
      </c>
    </row>
    <row r="29" spans="1:6" ht="24.75" customHeight="1" x14ac:dyDescent="0.2">
      <c r="A29" s="45" t="s">
        <v>196</v>
      </c>
      <c r="B29" s="45">
        <v>7</v>
      </c>
      <c r="C29" s="45" t="s">
        <v>94</v>
      </c>
      <c r="D29" s="45" t="s">
        <v>200</v>
      </c>
      <c r="E29" s="45" t="s">
        <v>201</v>
      </c>
      <c r="F29" s="46" t="s">
        <v>202</v>
      </c>
    </row>
    <row r="30" spans="1:6" ht="24.75" customHeight="1" x14ac:dyDescent="0.2">
      <c r="A30" s="45" t="s">
        <v>196</v>
      </c>
      <c r="B30" s="45">
        <v>7</v>
      </c>
      <c r="C30" s="45" t="s">
        <v>203</v>
      </c>
      <c r="D30" s="45" t="s">
        <v>204</v>
      </c>
      <c r="E30" s="45" t="s">
        <v>205</v>
      </c>
      <c r="F30" s="46" t="s">
        <v>206</v>
      </c>
    </row>
    <row r="31" spans="1:6" ht="24.75" customHeight="1" x14ac:dyDescent="0.2">
      <c r="A31" s="45" t="s">
        <v>207</v>
      </c>
      <c r="B31" s="45">
        <v>8</v>
      </c>
      <c r="C31" s="45" t="s">
        <v>95</v>
      </c>
      <c r="D31" s="45" t="s">
        <v>208</v>
      </c>
      <c r="E31" s="45" t="s">
        <v>209</v>
      </c>
      <c r="F31" s="46" t="s">
        <v>210</v>
      </c>
    </row>
    <row r="32" spans="1:6" ht="24.75" customHeight="1" x14ac:dyDescent="0.2">
      <c r="A32" s="45" t="s">
        <v>207</v>
      </c>
      <c r="B32" s="45">
        <v>8</v>
      </c>
      <c r="C32" s="45" t="s">
        <v>96</v>
      </c>
      <c r="D32" s="45" t="s">
        <v>211</v>
      </c>
      <c r="E32" s="45" t="s">
        <v>212</v>
      </c>
      <c r="F32" s="46" t="s">
        <v>213</v>
      </c>
    </row>
    <row r="33" spans="1:6" ht="24.75" customHeight="1" x14ac:dyDescent="0.2">
      <c r="A33" s="45" t="s">
        <v>207</v>
      </c>
      <c r="B33" s="45">
        <v>8</v>
      </c>
      <c r="C33" s="45" t="s">
        <v>97</v>
      </c>
      <c r="D33" s="45" t="s">
        <v>214</v>
      </c>
      <c r="E33" s="45" t="s">
        <v>98</v>
      </c>
      <c r="F33" s="46" t="s">
        <v>215</v>
      </c>
    </row>
    <row r="34" spans="1:6" ht="14.25" customHeight="1" x14ac:dyDescent="0.2"/>
    <row r="35" spans="1:6" ht="14.25" customHeight="1" x14ac:dyDescent="0.2"/>
    <row r="36" spans="1:6" ht="14.25" customHeight="1" x14ac:dyDescent="0.2"/>
    <row r="37" spans="1:6" ht="14.25" customHeight="1" x14ac:dyDescent="0.2"/>
    <row r="38" spans="1:6" ht="14.25" customHeight="1" x14ac:dyDescent="0.2"/>
    <row r="39" spans="1:6" ht="14.25" customHeight="1" x14ac:dyDescent="0.2"/>
    <row r="40" spans="1:6" ht="14.25" customHeight="1" x14ac:dyDescent="0.2"/>
    <row r="41" spans="1:6" ht="14.25" customHeight="1" x14ac:dyDescent="0.2"/>
    <row r="42" spans="1:6" ht="14.25" customHeight="1" x14ac:dyDescent="0.2"/>
    <row r="43" spans="1:6" ht="14.25" customHeight="1" x14ac:dyDescent="0.2"/>
    <row r="44" spans="1:6" ht="14.25" customHeight="1" x14ac:dyDescent="0.2"/>
    <row r="45" spans="1:6" ht="14.25" customHeight="1" x14ac:dyDescent="0.2"/>
    <row r="46" spans="1:6" ht="14.25" customHeight="1" x14ac:dyDescent="0.2"/>
    <row r="47" spans="1:6" ht="14.25" customHeight="1" x14ac:dyDescent="0.2"/>
    <row r="48" spans="1: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PA</vt:lpstr>
      <vt:lpstr>PI Fehidro</vt:lpstr>
      <vt:lpstr>PI Geral</vt:lpstr>
      <vt:lpstr>PDCs Del CRH 190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Luis Vergilio Locci Junior</cp:lastModifiedBy>
  <cp:lastPrinted>2022-10-05T17:30:13Z</cp:lastPrinted>
  <dcterms:created xsi:type="dcterms:W3CDTF">2013-08-15T20:01:52Z</dcterms:created>
  <dcterms:modified xsi:type="dcterms:W3CDTF">2022-10-05T17:31:52Z</dcterms:modified>
</cp:coreProperties>
</file>