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colors3.xml" ContentType="application/vnd.ms-office.chartcolorstyle+xml"/>
  <Override PartName="/xl/charts/style3.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defaultThemeVersion="124226"/>
  <bookViews>
    <workbookView xWindow="-120" yWindow="-120" windowWidth="20730" windowHeight="11310" activeTab="2"/>
  </bookViews>
  <sheets>
    <sheet name="PA" sheetId="7" r:id="rId1"/>
    <sheet name="PI Fehidro" sheetId="12" r:id="rId2"/>
    <sheet name="PI Geral" sheetId="13" r:id="rId3"/>
    <sheet name="Gráficos" sheetId="16" state="hidden" r:id="rId4"/>
    <sheet name="Planilha4" sheetId="17" state="hidden" r:id="rId5"/>
    <sheet name="Planilha1" sheetId="18" state="hidden" r:id="rId6"/>
  </sheets>
  <definedNames>
    <definedName name="_xlnm._FilterDatabase" localSheetId="0" hidden="1">PA!$B$9:$AL$235</definedName>
    <definedName name="_xlnm._FilterDatabase" localSheetId="1" hidden="1">'PI Fehidro'!$A$6:$Q$44</definedName>
    <definedName name="_xlnm._FilterDatabase" localSheetId="2" hidden="1">'PI Geral'!$B$3:$Q$41</definedName>
    <definedName name="_xlnm._FilterDatabase" localSheetId="4" hidden="1">Planilha4!$A$1:$T$222</definedName>
    <definedName name="_xlnm.Print_Area" localSheetId="0">PA!$B$3:$AL$239</definedName>
    <definedName name="_xlnm.Print_Area" localSheetId="1">'PI Fehidro'!$B$3:$Q$52</definedName>
    <definedName name="_xlnm.Print_Area" localSheetId="2">'PI Geral'!$B$4:$Q$49</definedName>
    <definedName name="OLE_LINK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229" i="7" l="1"/>
  <c r="X228" i="7"/>
  <c r="X227" i="7"/>
  <c r="X226" i="7"/>
  <c r="X225" i="7"/>
  <c r="X224" i="7"/>
  <c r="X223" i="7"/>
  <c r="X222" i="7"/>
  <c r="X221" i="7"/>
  <c r="X220" i="7"/>
  <c r="X219" i="7"/>
  <c r="X218" i="7"/>
  <c r="X217" i="7"/>
  <c r="X216" i="7"/>
  <c r="X215" i="7"/>
  <c r="X214" i="7"/>
  <c r="X213" i="7"/>
  <c r="X212" i="7"/>
  <c r="X211" i="7"/>
  <c r="X210" i="7"/>
  <c r="X209" i="7"/>
  <c r="X208" i="7"/>
  <c r="X207" i="7"/>
  <c r="X206" i="7"/>
  <c r="X205" i="7"/>
  <c r="X204" i="7"/>
  <c r="X203" i="7"/>
  <c r="X202" i="7"/>
  <c r="X201" i="7"/>
  <c r="X200" i="7"/>
  <c r="X199" i="7"/>
  <c r="X198" i="7"/>
  <c r="X197" i="7"/>
  <c r="X196" i="7"/>
  <c r="X195" i="7"/>
  <c r="X194" i="7"/>
  <c r="X193" i="7"/>
  <c r="X192" i="7"/>
  <c r="X191" i="7"/>
  <c r="X190" i="7"/>
  <c r="X189" i="7"/>
  <c r="X188" i="7"/>
  <c r="X187" i="7"/>
  <c r="X186" i="7"/>
  <c r="X185" i="7"/>
  <c r="X184" i="7"/>
  <c r="X183" i="7"/>
  <c r="X182" i="7"/>
  <c r="X181" i="7"/>
  <c r="X180" i="7"/>
  <c r="X179" i="7"/>
  <c r="X178" i="7"/>
  <c r="X177" i="7"/>
  <c r="X176" i="7"/>
  <c r="X175" i="7"/>
  <c r="X174" i="7"/>
  <c r="X173" i="7"/>
  <c r="X172" i="7"/>
  <c r="X171" i="7"/>
  <c r="X170" i="7"/>
  <c r="X169" i="7"/>
  <c r="X168" i="7"/>
  <c r="X167" i="7"/>
  <c r="X166" i="7"/>
  <c r="X165" i="7"/>
  <c r="X164" i="7"/>
  <c r="X163" i="7"/>
  <c r="X162" i="7"/>
  <c r="X161" i="7"/>
  <c r="X160" i="7"/>
  <c r="X159" i="7"/>
  <c r="X158" i="7"/>
  <c r="X157" i="7"/>
  <c r="X156" i="7"/>
  <c r="X155" i="7"/>
  <c r="X154" i="7"/>
  <c r="X153" i="7"/>
  <c r="X152" i="7"/>
  <c r="X151" i="7"/>
  <c r="X150" i="7"/>
  <c r="X149" i="7"/>
  <c r="X148" i="7"/>
  <c r="X147" i="7"/>
  <c r="X146" i="7"/>
  <c r="X145" i="7"/>
  <c r="X144" i="7"/>
  <c r="X143" i="7"/>
  <c r="X142" i="7"/>
  <c r="X141" i="7"/>
  <c r="X140" i="7"/>
  <c r="X139" i="7"/>
  <c r="X138" i="7"/>
  <c r="X137" i="7"/>
  <c r="X136" i="7"/>
  <c r="X135" i="7"/>
  <c r="X134" i="7"/>
  <c r="X133" i="7"/>
  <c r="X132" i="7"/>
  <c r="X131" i="7"/>
  <c r="X130" i="7"/>
  <c r="X129" i="7"/>
  <c r="X128" i="7"/>
  <c r="X127" i="7"/>
  <c r="X126" i="7"/>
  <c r="X125" i="7"/>
  <c r="X124" i="7"/>
  <c r="X123" i="7"/>
  <c r="X122" i="7"/>
  <c r="X121" i="7"/>
  <c r="X120" i="7"/>
  <c r="X119" i="7"/>
  <c r="X118" i="7"/>
  <c r="X117" i="7"/>
  <c r="X116" i="7"/>
  <c r="X115" i="7"/>
  <c r="X114" i="7"/>
  <c r="X113" i="7"/>
  <c r="X112" i="7"/>
  <c r="X111" i="7"/>
  <c r="X110" i="7"/>
  <c r="X109" i="7"/>
  <c r="X108" i="7"/>
  <c r="X107" i="7"/>
  <c r="X106" i="7"/>
  <c r="X105" i="7"/>
  <c r="X104" i="7"/>
  <c r="X103" i="7"/>
  <c r="X102" i="7"/>
  <c r="X101" i="7"/>
  <c r="X100" i="7"/>
  <c r="X99" i="7"/>
  <c r="X98" i="7"/>
  <c r="X97" i="7"/>
  <c r="X96" i="7"/>
  <c r="X95" i="7"/>
  <c r="X94" i="7"/>
  <c r="X93" i="7"/>
  <c r="X92" i="7"/>
  <c r="X91" i="7"/>
  <c r="X90" i="7"/>
  <c r="X89" i="7"/>
  <c r="X88" i="7"/>
  <c r="X87" i="7"/>
  <c r="X86" i="7"/>
  <c r="X85" i="7"/>
  <c r="X84" i="7"/>
  <c r="X83" i="7"/>
  <c r="X82" i="7"/>
  <c r="X81" i="7"/>
  <c r="X80" i="7"/>
  <c r="X79" i="7"/>
  <c r="X78" i="7"/>
  <c r="X77" i="7"/>
  <c r="X76" i="7"/>
  <c r="X75" i="7"/>
  <c r="X74" i="7"/>
  <c r="X73" i="7"/>
  <c r="X72" i="7"/>
  <c r="X71" i="7"/>
  <c r="X70" i="7"/>
  <c r="X69" i="7"/>
  <c r="X68" i="7"/>
  <c r="X67" i="7"/>
  <c r="X66" i="7"/>
  <c r="X65" i="7"/>
  <c r="X64" i="7"/>
  <c r="X63" i="7"/>
  <c r="X62" i="7"/>
  <c r="X61" i="7"/>
  <c r="X60" i="7"/>
  <c r="X59" i="7"/>
  <c r="X58" i="7"/>
  <c r="X57" i="7"/>
  <c r="X56" i="7"/>
  <c r="X55" i="7"/>
  <c r="X54" i="7"/>
  <c r="X53" i="7"/>
  <c r="X52" i="7"/>
  <c r="X51" i="7"/>
  <c r="X50" i="7"/>
  <c r="X49" i="7"/>
  <c r="X48" i="7"/>
  <c r="X47" i="7"/>
  <c r="X46" i="7"/>
  <c r="X45" i="7"/>
  <c r="X44" i="7"/>
  <c r="X43" i="7"/>
  <c r="X42" i="7"/>
  <c r="X41" i="7"/>
  <c r="X40" i="7"/>
  <c r="X39" i="7"/>
  <c r="X38" i="7"/>
  <c r="X37" i="7"/>
  <c r="X36" i="7"/>
  <c r="X35" i="7"/>
  <c r="X34" i="7"/>
  <c r="X33" i="7"/>
  <c r="X32" i="7"/>
  <c r="X31" i="7"/>
  <c r="X30" i="7"/>
  <c r="X29" i="7"/>
  <c r="X28" i="7"/>
  <c r="X27" i="7"/>
  <c r="X26" i="7"/>
  <c r="X25" i="7"/>
  <c r="X24" i="7"/>
  <c r="X23" i="7"/>
  <c r="X22" i="7"/>
  <c r="X21" i="7"/>
  <c r="X20" i="7"/>
  <c r="X19" i="7"/>
  <c r="X18" i="7"/>
  <c r="X17" i="7"/>
  <c r="X16" i="7"/>
  <c r="X15" i="7"/>
  <c r="X14" i="7"/>
  <c r="X13" i="7"/>
  <c r="X12" i="7"/>
  <c r="X11" i="7"/>
  <c r="X10" i="7"/>
  <c r="T229" i="7"/>
  <c r="T228" i="7"/>
  <c r="T227" i="7"/>
  <c r="T226" i="7"/>
  <c r="T225" i="7"/>
  <c r="T224" i="7"/>
  <c r="T223" i="7"/>
  <c r="T222" i="7"/>
  <c r="T221" i="7"/>
  <c r="T220" i="7"/>
  <c r="T219" i="7"/>
  <c r="T218" i="7"/>
  <c r="T217" i="7"/>
  <c r="T216" i="7"/>
  <c r="T215" i="7"/>
  <c r="T214" i="7"/>
  <c r="T213" i="7"/>
  <c r="T212" i="7"/>
  <c r="T211" i="7"/>
  <c r="T210" i="7"/>
  <c r="T209" i="7"/>
  <c r="T208" i="7"/>
  <c r="T207" i="7"/>
  <c r="T206" i="7"/>
  <c r="T205" i="7"/>
  <c r="T204" i="7"/>
  <c r="T203" i="7"/>
  <c r="T202" i="7"/>
  <c r="T201" i="7"/>
  <c r="T200" i="7"/>
  <c r="T199" i="7"/>
  <c r="T198" i="7"/>
  <c r="T197" i="7"/>
  <c r="T196" i="7"/>
  <c r="T195" i="7"/>
  <c r="T194" i="7"/>
  <c r="T193" i="7"/>
  <c r="T192" i="7"/>
  <c r="T191" i="7"/>
  <c r="T190" i="7"/>
  <c r="T189" i="7"/>
  <c r="T188" i="7"/>
  <c r="T187" i="7"/>
  <c r="T186" i="7"/>
  <c r="T185" i="7"/>
  <c r="T184" i="7"/>
  <c r="T183" i="7"/>
  <c r="T182" i="7"/>
  <c r="T181" i="7"/>
  <c r="T180" i="7"/>
  <c r="T179" i="7"/>
  <c r="T178" i="7"/>
  <c r="T177" i="7"/>
  <c r="T176" i="7"/>
  <c r="T175" i="7"/>
  <c r="T174" i="7"/>
  <c r="T173" i="7"/>
  <c r="T172" i="7"/>
  <c r="T171" i="7"/>
  <c r="T170" i="7"/>
  <c r="T169" i="7"/>
  <c r="T168" i="7"/>
  <c r="T167" i="7"/>
  <c r="T166" i="7"/>
  <c r="T165" i="7"/>
  <c r="T164" i="7"/>
  <c r="T163" i="7"/>
  <c r="T162" i="7"/>
  <c r="T161" i="7"/>
  <c r="T160" i="7"/>
  <c r="T159" i="7"/>
  <c r="T158" i="7"/>
  <c r="T157" i="7"/>
  <c r="T156" i="7"/>
  <c r="T155" i="7"/>
  <c r="T154" i="7"/>
  <c r="T153" i="7"/>
  <c r="T152" i="7"/>
  <c r="T151" i="7"/>
  <c r="T150" i="7"/>
  <c r="T149" i="7"/>
  <c r="T148" i="7"/>
  <c r="T147" i="7"/>
  <c r="T146" i="7"/>
  <c r="T145" i="7"/>
  <c r="T144" i="7"/>
  <c r="T143" i="7"/>
  <c r="T142" i="7"/>
  <c r="T141" i="7"/>
  <c r="T140" i="7"/>
  <c r="T139" i="7"/>
  <c r="T138" i="7"/>
  <c r="T137" i="7"/>
  <c r="T136" i="7"/>
  <c r="T135" i="7"/>
  <c r="T134" i="7"/>
  <c r="T133" i="7"/>
  <c r="T132" i="7"/>
  <c r="T131" i="7"/>
  <c r="T130" i="7"/>
  <c r="T129" i="7"/>
  <c r="T128" i="7"/>
  <c r="T127" i="7"/>
  <c r="T126" i="7"/>
  <c r="T125" i="7"/>
  <c r="T124" i="7"/>
  <c r="T123" i="7"/>
  <c r="T122" i="7"/>
  <c r="T121" i="7"/>
  <c r="T120" i="7"/>
  <c r="T119" i="7"/>
  <c r="T118" i="7"/>
  <c r="T117" i="7"/>
  <c r="T116" i="7"/>
  <c r="T115" i="7"/>
  <c r="T114" i="7"/>
  <c r="T113" i="7"/>
  <c r="T112" i="7"/>
  <c r="T111" i="7"/>
  <c r="T110" i="7"/>
  <c r="T109" i="7"/>
  <c r="T108" i="7"/>
  <c r="T107" i="7"/>
  <c r="T106" i="7"/>
  <c r="T105" i="7"/>
  <c r="T104" i="7"/>
  <c r="T103" i="7"/>
  <c r="T102" i="7"/>
  <c r="T101" i="7"/>
  <c r="T100" i="7"/>
  <c r="T99" i="7"/>
  <c r="T98" i="7"/>
  <c r="T97" i="7"/>
  <c r="T96" i="7"/>
  <c r="T95" i="7"/>
  <c r="T94" i="7"/>
  <c r="T93" i="7"/>
  <c r="T92" i="7"/>
  <c r="T91" i="7"/>
  <c r="T90" i="7"/>
  <c r="T89" i="7"/>
  <c r="T88" i="7"/>
  <c r="T87" i="7"/>
  <c r="T86" i="7"/>
  <c r="T85" i="7"/>
  <c r="T84" i="7"/>
  <c r="T83" i="7"/>
  <c r="T82" i="7"/>
  <c r="T81" i="7"/>
  <c r="T80" i="7"/>
  <c r="T79" i="7"/>
  <c r="T78" i="7"/>
  <c r="T77" i="7"/>
  <c r="T76" i="7"/>
  <c r="T75" i="7"/>
  <c r="T74" i="7"/>
  <c r="T73" i="7"/>
  <c r="T72" i="7"/>
  <c r="T71" i="7"/>
  <c r="T70" i="7"/>
  <c r="T69" i="7"/>
  <c r="T68" i="7"/>
  <c r="T67" i="7"/>
  <c r="T66" i="7"/>
  <c r="T65" i="7"/>
  <c r="T64" i="7"/>
  <c r="T63" i="7"/>
  <c r="T62" i="7"/>
  <c r="T61" i="7"/>
  <c r="T60" i="7"/>
  <c r="T59" i="7"/>
  <c r="T58" i="7"/>
  <c r="T57" i="7"/>
  <c r="T56" i="7"/>
  <c r="T55" i="7"/>
  <c r="T54" i="7"/>
  <c r="T53" i="7"/>
  <c r="T52" i="7"/>
  <c r="T51" i="7"/>
  <c r="T50" i="7"/>
  <c r="T49" i="7"/>
  <c r="T48" i="7"/>
  <c r="T47" i="7"/>
  <c r="T46" i="7"/>
  <c r="T45" i="7"/>
  <c r="T44" i="7"/>
  <c r="T43" i="7"/>
  <c r="T42" i="7"/>
  <c r="T41" i="7"/>
  <c r="T40" i="7"/>
  <c r="T39" i="7"/>
  <c r="T38" i="7"/>
  <c r="T37" i="7"/>
  <c r="T36" i="7"/>
  <c r="T35" i="7"/>
  <c r="T34" i="7"/>
  <c r="T33" i="7"/>
  <c r="T32" i="7"/>
  <c r="T31" i="7"/>
  <c r="T30" i="7"/>
  <c r="T29" i="7"/>
  <c r="T28" i="7"/>
  <c r="T27" i="7"/>
  <c r="T26" i="7"/>
  <c r="T25" i="7"/>
  <c r="T24" i="7"/>
  <c r="T23" i="7"/>
  <c r="T22" i="7"/>
  <c r="T21" i="7"/>
  <c r="T20" i="7"/>
  <c r="T19" i="7"/>
  <c r="T18" i="7"/>
  <c r="T17" i="7"/>
  <c r="T16" i="7"/>
  <c r="T15" i="7"/>
  <c r="T14" i="7"/>
  <c r="T13" i="7"/>
  <c r="T12" i="7"/>
  <c r="T11" i="7"/>
  <c r="T10" i="7"/>
  <c r="P229" i="7"/>
  <c r="P228" i="7"/>
  <c r="P227" i="7"/>
  <c r="P226" i="7"/>
  <c r="P225" i="7"/>
  <c r="P224" i="7"/>
  <c r="P223" i="7"/>
  <c r="P222" i="7"/>
  <c r="P221" i="7"/>
  <c r="P220" i="7"/>
  <c r="P219" i="7"/>
  <c r="P218" i="7"/>
  <c r="P217" i="7"/>
  <c r="P216" i="7"/>
  <c r="P215" i="7"/>
  <c r="P214" i="7"/>
  <c r="P213" i="7"/>
  <c r="P212" i="7"/>
  <c r="P211" i="7"/>
  <c r="P210" i="7"/>
  <c r="P209" i="7"/>
  <c r="P208" i="7"/>
  <c r="P207" i="7"/>
  <c r="P206" i="7"/>
  <c r="P205" i="7"/>
  <c r="P204" i="7"/>
  <c r="P203" i="7"/>
  <c r="P202" i="7"/>
  <c r="P201" i="7"/>
  <c r="P200" i="7"/>
  <c r="P199" i="7"/>
  <c r="P198" i="7"/>
  <c r="P197" i="7"/>
  <c r="P196" i="7"/>
  <c r="P195" i="7"/>
  <c r="P194" i="7"/>
  <c r="P193" i="7"/>
  <c r="P192" i="7"/>
  <c r="P191" i="7"/>
  <c r="P190" i="7"/>
  <c r="P189" i="7"/>
  <c r="P188" i="7"/>
  <c r="P187" i="7"/>
  <c r="P186" i="7"/>
  <c r="P185" i="7"/>
  <c r="P184" i="7"/>
  <c r="P183" i="7"/>
  <c r="P182" i="7"/>
  <c r="P181" i="7"/>
  <c r="P180" i="7"/>
  <c r="P179" i="7"/>
  <c r="P178" i="7"/>
  <c r="P177" i="7"/>
  <c r="P176" i="7"/>
  <c r="P175" i="7"/>
  <c r="P174" i="7"/>
  <c r="P173" i="7"/>
  <c r="P172" i="7"/>
  <c r="P171" i="7"/>
  <c r="P170" i="7"/>
  <c r="P169" i="7"/>
  <c r="P168" i="7"/>
  <c r="P167" i="7"/>
  <c r="P166" i="7"/>
  <c r="P165" i="7"/>
  <c r="P164" i="7"/>
  <c r="P163" i="7"/>
  <c r="P162" i="7"/>
  <c r="P161" i="7"/>
  <c r="P160" i="7"/>
  <c r="P159" i="7"/>
  <c r="P158" i="7"/>
  <c r="P157" i="7"/>
  <c r="P156" i="7"/>
  <c r="P155" i="7"/>
  <c r="P154" i="7"/>
  <c r="P153" i="7"/>
  <c r="P152" i="7"/>
  <c r="P151" i="7"/>
  <c r="P150" i="7"/>
  <c r="P149" i="7"/>
  <c r="P148" i="7"/>
  <c r="P147" i="7"/>
  <c r="P146" i="7"/>
  <c r="P145" i="7"/>
  <c r="P144" i="7"/>
  <c r="P143" i="7"/>
  <c r="P142" i="7"/>
  <c r="P141" i="7"/>
  <c r="P140" i="7"/>
  <c r="P139" i="7"/>
  <c r="P138" i="7"/>
  <c r="P137" i="7"/>
  <c r="P136" i="7"/>
  <c r="P135" i="7"/>
  <c r="P134" i="7"/>
  <c r="P133" i="7"/>
  <c r="P132" i="7"/>
  <c r="P131" i="7"/>
  <c r="P130" i="7"/>
  <c r="P129" i="7"/>
  <c r="P128" i="7"/>
  <c r="P127" i="7"/>
  <c r="P126" i="7"/>
  <c r="P125" i="7"/>
  <c r="P124" i="7"/>
  <c r="P123" i="7"/>
  <c r="P122" i="7"/>
  <c r="P121" i="7"/>
  <c r="P120" i="7"/>
  <c r="P119" i="7"/>
  <c r="P118" i="7"/>
  <c r="P117" i="7"/>
  <c r="P116" i="7"/>
  <c r="P115" i="7"/>
  <c r="P114" i="7"/>
  <c r="P113" i="7"/>
  <c r="P112" i="7"/>
  <c r="P111" i="7"/>
  <c r="P110" i="7"/>
  <c r="P109" i="7"/>
  <c r="P108" i="7"/>
  <c r="P107" i="7"/>
  <c r="P106" i="7"/>
  <c r="P105" i="7"/>
  <c r="P104" i="7"/>
  <c r="P103" i="7"/>
  <c r="P102" i="7"/>
  <c r="P101" i="7"/>
  <c r="P100" i="7"/>
  <c r="P99" i="7"/>
  <c r="P98" i="7"/>
  <c r="P97" i="7"/>
  <c r="P96" i="7"/>
  <c r="P95" i="7"/>
  <c r="P94" i="7"/>
  <c r="P93" i="7"/>
  <c r="P92" i="7"/>
  <c r="P91" i="7"/>
  <c r="P90" i="7"/>
  <c r="P89" i="7"/>
  <c r="P88" i="7"/>
  <c r="P87" i="7"/>
  <c r="P86" i="7"/>
  <c r="P85" i="7"/>
  <c r="P84" i="7"/>
  <c r="P83" i="7"/>
  <c r="P82" i="7"/>
  <c r="P81" i="7"/>
  <c r="P80" i="7"/>
  <c r="P79" i="7"/>
  <c r="P78" i="7"/>
  <c r="P77" i="7"/>
  <c r="P76" i="7"/>
  <c r="P75" i="7"/>
  <c r="P74" i="7"/>
  <c r="P73" i="7"/>
  <c r="P72" i="7"/>
  <c r="P71" i="7"/>
  <c r="P70" i="7"/>
  <c r="P69" i="7"/>
  <c r="P68" i="7"/>
  <c r="P67" i="7"/>
  <c r="P66" i="7"/>
  <c r="P65" i="7"/>
  <c r="P64" i="7"/>
  <c r="P63" i="7"/>
  <c r="P62" i="7"/>
  <c r="P61" i="7"/>
  <c r="P60" i="7"/>
  <c r="P59" i="7"/>
  <c r="P58" i="7"/>
  <c r="P57" i="7"/>
  <c r="P56" i="7"/>
  <c r="P55" i="7"/>
  <c r="P54" i="7"/>
  <c r="P53" i="7"/>
  <c r="P52" i="7"/>
  <c r="P51" i="7"/>
  <c r="P50" i="7"/>
  <c r="P49" i="7"/>
  <c r="P48" i="7"/>
  <c r="P47" i="7"/>
  <c r="P46" i="7"/>
  <c r="P45" i="7"/>
  <c r="P44" i="7"/>
  <c r="P43" i="7"/>
  <c r="P42" i="7"/>
  <c r="P41" i="7"/>
  <c r="P40" i="7"/>
  <c r="P39" i="7"/>
  <c r="P38" i="7"/>
  <c r="P37" i="7"/>
  <c r="P36" i="7"/>
  <c r="P35" i="7"/>
  <c r="P34" i="7"/>
  <c r="P33" i="7"/>
  <c r="P32" i="7"/>
  <c r="P31" i="7"/>
  <c r="P30" i="7"/>
  <c r="P29" i="7"/>
  <c r="P28" i="7"/>
  <c r="P27" i="7"/>
  <c r="P26" i="7"/>
  <c r="P25" i="7"/>
  <c r="P24" i="7"/>
  <c r="P23" i="7"/>
  <c r="P22" i="7"/>
  <c r="P21" i="7"/>
  <c r="P20" i="7"/>
  <c r="P19" i="7"/>
  <c r="P18" i="7"/>
  <c r="P17" i="7"/>
  <c r="P16" i="7"/>
  <c r="P15" i="7"/>
  <c r="P14" i="7"/>
  <c r="P13" i="7"/>
  <c r="P12" i="7"/>
  <c r="P11" i="7"/>
  <c r="P10" i="7"/>
  <c r="L229" i="7"/>
  <c r="L228" i="7"/>
  <c r="L227" i="7"/>
  <c r="L226" i="7"/>
  <c r="L225" i="7"/>
  <c r="L224" i="7"/>
  <c r="L223" i="7"/>
  <c r="L222" i="7"/>
  <c r="L221" i="7"/>
  <c r="L220" i="7"/>
  <c r="L219" i="7"/>
  <c r="L218" i="7"/>
  <c r="L217" i="7"/>
  <c r="L216" i="7"/>
  <c r="L215" i="7"/>
  <c r="L214" i="7"/>
  <c r="L213" i="7"/>
  <c r="L212" i="7"/>
  <c r="L211" i="7"/>
  <c r="L210" i="7"/>
  <c r="L209" i="7"/>
  <c r="L208" i="7"/>
  <c r="L207" i="7"/>
  <c r="L206" i="7"/>
  <c r="L205" i="7"/>
  <c r="L204" i="7"/>
  <c r="L203" i="7"/>
  <c r="L202" i="7"/>
  <c r="L201" i="7"/>
  <c r="L200" i="7"/>
  <c r="L199" i="7"/>
  <c r="L198" i="7"/>
  <c r="L197" i="7"/>
  <c r="L196" i="7"/>
  <c r="L195" i="7"/>
  <c r="L194" i="7"/>
  <c r="L193" i="7"/>
  <c r="L192" i="7"/>
  <c r="L191" i="7"/>
  <c r="L190" i="7"/>
  <c r="L189" i="7"/>
  <c r="L188" i="7"/>
  <c r="L187" i="7"/>
  <c r="L186" i="7"/>
  <c r="L185" i="7"/>
  <c r="L184" i="7"/>
  <c r="L183" i="7"/>
  <c r="L182" i="7"/>
  <c r="L181" i="7"/>
  <c r="L180" i="7"/>
  <c r="L179" i="7"/>
  <c r="L178" i="7"/>
  <c r="L177" i="7"/>
  <c r="L176" i="7"/>
  <c r="L175" i="7"/>
  <c r="L174" i="7"/>
  <c r="L173" i="7"/>
  <c r="L172" i="7"/>
  <c r="L171" i="7"/>
  <c r="L170" i="7"/>
  <c r="L169" i="7"/>
  <c r="L168" i="7"/>
  <c r="L167" i="7"/>
  <c r="L166" i="7"/>
  <c r="L165" i="7"/>
  <c r="L164" i="7"/>
  <c r="L163" i="7"/>
  <c r="L162" i="7"/>
  <c r="L161" i="7"/>
  <c r="L160" i="7"/>
  <c r="L159" i="7"/>
  <c r="L158" i="7"/>
  <c r="L157" i="7"/>
  <c r="L156" i="7"/>
  <c r="L155" i="7"/>
  <c r="L154" i="7"/>
  <c r="L153" i="7"/>
  <c r="L152" i="7"/>
  <c r="L151" i="7"/>
  <c r="L150" i="7"/>
  <c r="L149" i="7"/>
  <c r="L148" i="7"/>
  <c r="L147" i="7"/>
  <c r="L146" i="7"/>
  <c r="L145" i="7"/>
  <c r="L144" i="7"/>
  <c r="L143" i="7"/>
  <c r="L142" i="7"/>
  <c r="L141" i="7"/>
  <c r="L140" i="7"/>
  <c r="L139" i="7"/>
  <c r="L138" i="7"/>
  <c r="L137" i="7"/>
  <c r="L136" i="7"/>
  <c r="L135" i="7"/>
  <c r="L134" i="7"/>
  <c r="L133" i="7"/>
  <c r="L132" i="7"/>
  <c r="L131" i="7"/>
  <c r="L130" i="7"/>
  <c r="L129" i="7"/>
  <c r="L128" i="7"/>
  <c r="L127" i="7"/>
  <c r="L126" i="7"/>
  <c r="L125" i="7"/>
  <c r="L124" i="7"/>
  <c r="L123" i="7"/>
  <c r="L122" i="7"/>
  <c r="L121" i="7"/>
  <c r="L120" i="7"/>
  <c r="L119" i="7"/>
  <c r="L118" i="7"/>
  <c r="L117" i="7"/>
  <c r="L116" i="7"/>
  <c r="L115" i="7"/>
  <c r="L114" i="7"/>
  <c r="L113" i="7"/>
  <c r="L112" i="7"/>
  <c r="L111" i="7"/>
  <c r="L110" i="7"/>
  <c r="L109" i="7"/>
  <c r="L108" i="7"/>
  <c r="L107" i="7"/>
  <c r="L106" i="7"/>
  <c r="L105" i="7"/>
  <c r="L104" i="7"/>
  <c r="L103" i="7"/>
  <c r="L102" i="7"/>
  <c r="L101" i="7"/>
  <c r="L100" i="7"/>
  <c r="L99" i="7"/>
  <c r="L98" i="7"/>
  <c r="L97" i="7"/>
  <c r="L96" i="7"/>
  <c r="L95" i="7"/>
  <c r="L94" i="7"/>
  <c r="L93" i="7"/>
  <c r="L92" i="7"/>
  <c r="L91" i="7"/>
  <c r="L90" i="7"/>
  <c r="L89" i="7"/>
  <c r="L88" i="7"/>
  <c r="L87" i="7"/>
  <c r="L86" i="7"/>
  <c r="L85" i="7"/>
  <c r="L84" i="7"/>
  <c r="L83" i="7"/>
  <c r="L82" i="7"/>
  <c r="L81" i="7"/>
  <c r="L80" i="7"/>
  <c r="L79" i="7"/>
  <c r="L78" i="7"/>
  <c r="L77" i="7"/>
  <c r="L76" i="7"/>
  <c r="L75" i="7"/>
  <c r="L74" i="7"/>
  <c r="L73" i="7"/>
  <c r="L72" i="7"/>
  <c r="L71" i="7"/>
  <c r="L70" i="7"/>
  <c r="L69" i="7"/>
  <c r="L68" i="7"/>
  <c r="L67" i="7"/>
  <c r="L66" i="7"/>
  <c r="L65" i="7"/>
  <c r="L64" i="7"/>
  <c r="L63" i="7"/>
  <c r="L62" i="7"/>
  <c r="L61" i="7"/>
  <c r="L60" i="7"/>
  <c r="L59" i="7"/>
  <c r="L58" i="7"/>
  <c r="L57" i="7"/>
  <c r="L56" i="7"/>
  <c r="L55" i="7"/>
  <c r="L54" i="7"/>
  <c r="L53" i="7"/>
  <c r="L52" i="7"/>
  <c r="L51" i="7"/>
  <c r="L50" i="7"/>
  <c r="L49" i="7"/>
  <c r="L48" i="7"/>
  <c r="L47" i="7"/>
  <c r="L46" i="7"/>
  <c r="L45" i="7"/>
  <c r="L44" i="7"/>
  <c r="L43" i="7"/>
  <c r="L42" i="7"/>
  <c r="L41" i="7"/>
  <c r="L40" i="7"/>
  <c r="L39" i="7"/>
  <c r="L38" i="7"/>
  <c r="L37" i="7"/>
  <c r="L36" i="7"/>
  <c r="L35" i="7"/>
  <c r="L34" i="7"/>
  <c r="L33" i="7"/>
  <c r="L32" i="7"/>
  <c r="L31" i="7"/>
  <c r="L30" i="7"/>
  <c r="L29" i="7"/>
  <c r="L28" i="7"/>
  <c r="L27" i="7"/>
  <c r="L26" i="7"/>
  <c r="L25" i="7"/>
  <c r="L24" i="7"/>
  <c r="L23" i="7"/>
  <c r="L22" i="7"/>
  <c r="L21" i="7"/>
  <c r="L20" i="7"/>
  <c r="L19" i="7"/>
  <c r="L18" i="7"/>
  <c r="L17" i="7"/>
  <c r="L16" i="7"/>
  <c r="L15" i="7"/>
  <c r="L14" i="7"/>
  <c r="L13" i="7"/>
  <c r="L12" i="7"/>
  <c r="L11" i="7"/>
  <c r="L10" i="7"/>
  <c r="L230" i="7" s="1"/>
  <c r="P230" i="7" l="1"/>
  <c r="I231" i="7" s="1"/>
  <c r="T230" i="7"/>
  <c r="X230" i="7"/>
  <c r="AC184" i="7"/>
  <c r="AC185" i="7"/>
  <c r="AC186" i="7"/>
  <c r="AC187" i="7"/>
  <c r="AC188" i="7"/>
  <c r="AC189" i="7"/>
  <c r="AC190" i="7"/>
  <c r="AC191" i="7"/>
  <c r="AC192" i="7"/>
  <c r="AC193" i="7"/>
  <c r="AC194" i="7"/>
  <c r="AC195" i="7"/>
  <c r="AC196" i="7"/>
  <c r="AC197" i="7"/>
  <c r="AC198" i="7"/>
  <c r="AC199" i="7"/>
  <c r="AC200" i="7"/>
  <c r="AC201" i="7"/>
  <c r="AC202" i="7"/>
  <c r="AC203" i="7"/>
  <c r="AC204" i="7"/>
  <c r="AC205" i="7"/>
  <c r="AC206" i="7"/>
  <c r="AC207" i="7"/>
  <c r="AC208" i="7"/>
  <c r="AC209" i="7"/>
  <c r="AC210" i="7"/>
  <c r="AC211" i="7"/>
  <c r="AC212" i="7"/>
  <c r="AC213" i="7"/>
  <c r="AC214" i="7"/>
  <c r="AC215" i="7"/>
  <c r="AC216" i="7"/>
  <c r="AC217" i="7"/>
  <c r="AC218" i="7"/>
  <c r="AC219" i="7"/>
  <c r="AC220" i="7"/>
  <c r="AC221" i="7"/>
  <c r="AC222" i="7"/>
  <c r="AC223" i="7"/>
  <c r="AC224" i="7"/>
  <c r="AC225" i="7"/>
  <c r="AC226" i="7"/>
  <c r="AC227" i="7"/>
  <c r="AC228" i="7"/>
  <c r="AC229" i="7"/>
  <c r="AC11" i="7"/>
  <c r="AC12" i="7"/>
  <c r="AC13" i="7"/>
  <c r="AC14" i="7"/>
  <c r="AC15" i="7"/>
  <c r="AC16" i="7"/>
  <c r="AC17" i="7"/>
  <c r="AC18" i="7"/>
  <c r="AC19" i="7"/>
  <c r="AC20" i="7"/>
  <c r="AC21" i="7"/>
  <c r="AC22" i="7"/>
  <c r="AC23" i="7"/>
  <c r="AC24" i="7"/>
  <c r="AC25" i="7"/>
  <c r="AC26" i="7"/>
  <c r="AC27" i="7"/>
  <c r="AC28" i="7"/>
  <c r="AC29" i="7"/>
  <c r="AC30" i="7"/>
  <c r="AC31" i="7"/>
  <c r="AC32" i="7"/>
  <c r="AC33" i="7"/>
  <c r="AC34" i="7"/>
  <c r="AC35" i="7"/>
  <c r="AC36" i="7"/>
  <c r="AC37" i="7"/>
  <c r="AC38" i="7"/>
  <c r="AC39" i="7"/>
  <c r="AC40" i="7"/>
  <c r="AC41" i="7"/>
  <c r="AC42" i="7"/>
  <c r="AC43" i="7"/>
  <c r="AC44" i="7"/>
  <c r="AC45" i="7"/>
  <c r="AC46" i="7"/>
  <c r="AC47" i="7"/>
  <c r="AC48" i="7"/>
  <c r="AC49" i="7"/>
  <c r="AC50" i="7"/>
  <c r="AC51" i="7"/>
  <c r="AC52" i="7"/>
  <c r="AC53" i="7"/>
  <c r="AC54" i="7"/>
  <c r="AC55" i="7"/>
  <c r="AC56" i="7"/>
  <c r="AC57" i="7"/>
  <c r="AC58" i="7"/>
  <c r="AC59" i="7"/>
  <c r="AC60" i="7"/>
  <c r="AC61" i="7"/>
  <c r="AC62" i="7"/>
  <c r="AC63" i="7"/>
  <c r="AC64" i="7"/>
  <c r="AC65" i="7"/>
  <c r="AC66" i="7"/>
  <c r="AC67" i="7"/>
  <c r="AC68" i="7"/>
  <c r="AC69" i="7"/>
  <c r="AC70" i="7"/>
  <c r="AC71" i="7"/>
  <c r="AC72" i="7"/>
  <c r="AC73" i="7"/>
  <c r="AC74" i="7"/>
  <c r="AC75" i="7"/>
  <c r="AC76" i="7"/>
  <c r="AC77" i="7"/>
  <c r="AC78" i="7"/>
  <c r="AC79" i="7"/>
  <c r="AC80" i="7"/>
  <c r="AC81" i="7"/>
  <c r="AC82" i="7"/>
  <c r="AC83" i="7"/>
  <c r="AC84" i="7"/>
  <c r="AC85" i="7"/>
  <c r="AC86" i="7"/>
  <c r="AC87" i="7"/>
  <c r="AC88" i="7"/>
  <c r="AC89" i="7"/>
  <c r="AC90" i="7"/>
  <c r="AC91" i="7"/>
  <c r="AC92" i="7"/>
  <c r="AC93" i="7"/>
  <c r="AC94" i="7"/>
  <c r="AC95" i="7"/>
  <c r="AC96" i="7"/>
  <c r="AC97" i="7"/>
  <c r="AC98" i="7"/>
  <c r="AC99" i="7"/>
  <c r="AC100" i="7"/>
  <c r="AC101" i="7"/>
  <c r="AC102" i="7"/>
  <c r="AC103" i="7"/>
  <c r="AC104" i="7"/>
  <c r="AC105" i="7"/>
  <c r="AC106" i="7"/>
  <c r="AC107" i="7"/>
  <c r="AC108" i="7"/>
  <c r="AC109" i="7"/>
  <c r="AC110" i="7"/>
  <c r="AC111" i="7"/>
  <c r="AC112" i="7"/>
  <c r="AC113" i="7"/>
  <c r="AC114" i="7"/>
  <c r="AC115" i="7"/>
  <c r="AC116" i="7"/>
  <c r="AC117" i="7"/>
  <c r="AC118" i="7"/>
  <c r="AC119" i="7"/>
  <c r="AC120" i="7"/>
  <c r="AC121" i="7"/>
  <c r="AC122" i="7"/>
  <c r="AC123" i="7"/>
  <c r="AC124" i="7"/>
  <c r="AC125" i="7"/>
  <c r="AC126" i="7"/>
  <c r="AC127" i="7"/>
  <c r="AC128" i="7"/>
  <c r="AC129" i="7"/>
  <c r="AC130" i="7"/>
  <c r="AC131" i="7"/>
  <c r="AC132" i="7"/>
  <c r="AC133" i="7"/>
  <c r="AC134" i="7"/>
  <c r="AC135" i="7"/>
  <c r="AC136" i="7"/>
  <c r="AC137" i="7"/>
  <c r="AC138" i="7"/>
  <c r="AC139" i="7"/>
  <c r="AC140" i="7"/>
  <c r="AC141" i="7"/>
  <c r="AC142" i="7"/>
  <c r="AC143" i="7"/>
  <c r="AC144" i="7"/>
  <c r="AC145" i="7"/>
  <c r="AC146" i="7"/>
  <c r="AC147" i="7"/>
  <c r="AC148" i="7"/>
  <c r="AC149" i="7"/>
  <c r="AC150" i="7"/>
  <c r="AC151" i="7"/>
  <c r="AC152" i="7"/>
  <c r="AC153" i="7"/>
  <c r="AC154" i="7"/>
  <c r="AC155" i="7"/>
  <c r="AC156" i="7"/>
  <c r="AC157" i="7"/>
  <c r="AC158" i="7"/>
  <c r="AC159" i="7"/>
  <c r="AC160" i="7"/>
  <c r="AC161" i="7"/>
  <c r="AC162" i="7"/>
  <c r="AC163" i="7"/>
  <c r="AC164" i="7"/>
  <c r="AC165" i="7"/>
  <c r="AC166" i="7"/>
  <c r="AC167" i="7"/>
  <c r="AC168" i="7"/>
  <c r="AC169" i="7"/>
  <c r="AC170" i="7"/>
  <c r="AC171" i="7"/>
  <c r="AC172" i="7"/>
  <c r="AC173" i="7"/>
  <c r="AC174" i="7"/>
  <c r="AC175" i="7"/>
  <c r="AC176" i="7"/>
  <c r="AC177" i="7"/>
  <c r="AC178" i="7"/>
  <c r="AC179" i="7"/>
  <c r="AC180" i="7"/>
  <c r="AC181" i="7"/>
  <c r="AC182" i="7"/>
  <c r="AC10" i="7"/>
  <c r="AC183" i="7" l="1"/>
  <c r="U3" i="16" l="1"/>
  <c r="U4" i="16"/>
  <c r="U5" i="16"/>
  <c r="U6" i="16"/>
  <c r="U7" i="16"/>
  <c r="U8" i="16"/>
  <c r="U9" i="16"/>
  <c r="U2" i="16"/>
  <c r="T3" i="16"/>
  <c r="T5" i="16"/>
  <c r="T7" i="16"/>
  <c r="T8" i="16"/>
  <c r="T9" i="16"/>
  <c r="S3" i="16"/>
  <c r="S4" i="16"/>
  <c r="S5" i="16"/>
  <c r="S7" i="16"/>
  <c r="S8" i="16"/>
  <c r="S9" i="16"/>
  <c r="S2" i="16"/>
  <c r="R3" i="16"/>
  <c r="R4" i="16"/>
  <c r="R5" i="16"/>
  <c r="R6" i="16"/>
  <c r="R7" i="16"/>
  <c r="R8" i="16"/>
  <c r="R9" i="16"/>
  <c r="R2" i="16"/>
  <c r="L3" i="16"/>
  <c r="L4" i="16"/>
  <c r="L5" i="16"/>
  <c r="L6" i="16"/>
  <c r="L7" i="16"/>
  <c r="L8" i="16"/>
  <c r="L9" i="16"/>
  <c r="L2" i="16"/>
  <c r="O3" i="16"/>
  <c r="O4" i="16"/>
  <c r="O5" i="16"/>
  <c r="O6" i="16"/>
  <c r="O7" i="16"/>
  <c r="O8" i="16"/>
  <c r="O9" i="16"/>
  <c r="O10" i="16"/>
  <c r="O11" i="16"/>
  <c r="O12" i="16"/>
  <c r="O13" i="16"/>
  <c r="O14" i="16"/>
  <c r="O15" i="16"/>
  <c r="O16" i="16"/>
  <c r="O17" i="16"/>
  <c r="O18" i="16"/>
  <c r="O19" i="16"/>
  <c r="O20" i="16"/>
  <c r="O21" i="16"/>
  <c r="O22" i="16"/>
  <c r="O23" i="16"/>
  <c r="O24" i="16"/>
  <c r="O25" i="16"/>
  <c r="O26" i="16"/>
  <c r="O27" i="16"/>
  <c r="O28" i="16"/>
  <c r="O29" i="16"/>
  <c r="O30" i="16"/>
  <c r="O31" i="16"/>
  <c r="O32" i="16"/>
  <c r="O2" i="16"/>
  <c r="AB11" i="7"/>
  <c r="AE11" i="7" s="1"/>
  <c r="AB12" i="7"/>
  <c r="AE12" i="7" s="1"/>
  <c r="AB13" i="7"/>
  <c r="AE13" i="7" s="1"/>
  <c r="AB14" i="7"/>
  <c r="AE14" i="7" s="1"/>
  <c r="AB15" i="7"/>
  <c r="AE15" i="7" s="1"/>
  <c r="AB16" i="7"/>
  <c r="AE16" i="7" s="1"/>
  <c r="AB17" i="7"/>
  <c r="AE17" i="7" s="1"/>
  <c r="AB18" i="7"/>
  <c r="AE18" i="7" s="1"/>
  <c r="AB19" i="7"/>
  <c r="AE19" i="7" s="1"/>
  <c r="AB20" i="7"/>
  <c r="AE20" i="7" s="1"/>
  <c r="AB21" i="7"/>
  <c r="AE21" i="7" s="1"/>
  <c r="AB22" i="7"/>
  <c r="AE22" i="7" s="1"/>
  <c r="AB23" i="7"/>
  <c r="AE23" i="7" s="1"/>
  <c r="AB24" i="7"/>
  <c r="AE24" i="7" s="1"/>
  <c r="AB25" i="7"/>
  <c r="AE25" i="7" s="1"/>
  <c r="AB26" i="7"/>
  <c r="AE26" i="7" s="1"/>
  <c r="AB27" i="7"/>
  <c r="AE27" i="7" s="1"/>
  <c r="AB28" i="7"/>
  <c r="AE28" i="7" s="1"/>
  <c r="AB29" i="7"/>
  <c r="AE29" i="7" s="1"/>
  <c r="AB30" i="7"/>
  <c r="AE30" i="7" s="1"/>
  <c r="AB31" i="7"/>
  <c r="AE31" i="7" s="1"/>
  <c r="AB32" i="7"/>
  <c r="AE32" i="7" s="1"/>
  <c r="AB33" i="7"/>
  <c r="AE33" i="7" s="1"/>
  <c r="AB34" i="7"/>
  <c r="AE34" i="7" s="1"/>
  <c r="AB35" i="7"/>
  <c r="AE35" i="7" s="1"/>
  <c r="AB36" i="7"/>
  <c r="AE36" i="7" s="1"/>
  <c r="AB37" i="7"/>
  <c r="AE37" i="7" s="1"/>
  <c r="AB38" i="7"/>
  <c r="AE38" i="7" s="1"/>
  <c r="AB39" i="7"/>
  <c r="AE39" i="7" s="1"/>
  <c r="AB40" i="7"/>
  <c r="AE40" i="7" s="1"/>
  <c r="AB41" i="7"/>
  <c r="AE41" i="7" s="1"/>
  <c r="AB42" i="7"/>
  <c r="AE42" i="7" s="1"/>
  <c r="AB43" i="7"/>
  <c r="AE43" i="7" s="1"/>
  <c r="AB44" i="7"/>
  <c r="AE44" i="7" s="1"/>
  <c r="AB45" i="7"/>
  <c r="AE45" i="7" s="1"/>
  <c r="AB46" i="7"/>
  <c r="AE46" i="7" s="1"/>
  <c r="AB47" i="7"/>
  <c r="AE47" i="7" s="1"/>
  <c r="AB48" i="7"/>
  <c r="AE48" i="7" s="1"/>
  <c r="AB49" i="7"/>
  <c r="AE49" i="7" s="1"/>
  <c r="AB50" i="7"/>
  <c r="AE50" i="7" s="1"/>
  <c r="AB51" i="7"/>
  <c r="AE51" i="7" s="1"/>
  <c r="AB52" i="7"/>
  <c r="AE52" i="7" s="1"/>
  <c r="AB53" i="7"/>
  <c r="AE53" i="7" s="1"/>
  <c r="AB54" i="7"/>
  <c r="AE54" i="7" s="1"/>
  <c r="AB55" i="7"/>
  <c r="AE55" i="7" s="1"/>
  <c r="AB56" i="7"/>
  <c r="AE56" i="7" s="1"/>
  <c r="AB57" i="7"/>
  <c r="AE57" i="7" s="1"/>
  <c r="AB58" i="7"/>
  <c r="AE58" i="7" s="1"/>
  <c r="AB59" i="7"/>
  <c r="AE59" i="7" s="1"/>
  <c r="AB60" i="7"/>
  <c r="AE60" i="7" s="1"/>
  <c r="AB61" i="7"/>
  <c r="AE61" i="7" s="1"/>
  <c r="AB62" i="7"/>
  <c r="AE62" i="7" s="1"/>
  <c r="AB63" i="7"/>
  <c r="AE63" i="7" s="1"/>
  <c r="AB64" i="7"/>
  <c r="AE64" i="7" s="1"/>
  <c r="AB65" i="7"/>
  <c r="AE65" i="7" s="1"/>
  <c r="AB66" i="7"/>
  <c r="AE66" i="7" s="1"/>
  <c r="AB67" i="7"/>
  <c r="AE67" i="7" s="1"/>
  <c r="AB68" i="7"/>
  <c r="AE68" i="7" s="1"/>
  <c r="AB69" i="7"/>
  <c r="AE69" i="7" s="1"/>
  <c r="AB70" i="7"/>
  <c r="AE70" i="7" s="1"/>
  <c r="AB71" i="7"/>
  <c r="AE71" i="7" s="1"/>
  <c r="AB72" i="7"/>
  <c r="AE72" i="7" s="1"/>
  <c r="AB73" i="7"/>
  <c r="AE73" i="7" s="1"/>
  <c r="AB74" i="7"/>
  <c r="AE74" i="7" s="1"/>
  <c r="AB75" i="7"/>
  <c r="AE75" i="7" s="1"/>
  <c r="AB76" i="7"/>
  <c r="AE76" i="7" s="1"/>
  <c r="AB77" i="7"/>
  <c r="AE77" i="7" s="1"/>
  <c r="AB78" i="7"/>
  <c r="AE78" i="7" s="1"/>
  <c r="AB79" i="7"/>
  <c r="AE79" i="7" s="1"/>
  <c r="AB80" i="7"/>
  <c r="AE80" i="7" s="1"/>
  <c r="AB81" i="7"/>
  <c r="AE81" i="7" s="1"/>
  <c r="AB82" i="7"/>
  <c r="AE82" i="7" s="1"/>
  <c r="AB83" i="7"/>
  <c r="AE83" i="7" s="1"/>
  <c r="AB84" i="7"/>
  <c r="AE84" i="7" s="1"/>
  <c r="AB85" i="7"/>
  <c r="AE85" i="7" s="1"/>
  <c r="AB86" i="7"/>
  <c r="AE86" i="7" s="1"/>
  <c r="AB87" i="7"/>
  <c r="AE87" i="7" s="1"/>
  <c r="AB88" i="7"/>
  <c r="AE88" i="7" s="1"/>
  <c r="AB89" i="7"/>
  <c r="AE89" i="7" s="1"/>
  <c r="AB90" i="7"/>
  <c r="AE90" i="7" s="1"/>
  <c r="AB91" i="7"/>
  <c r="AE91" i="7" s="1"/>
  <c r="AB92" i="7"/>
  <c r="AE92" i="7" s="1"/>
  <c r="AB93" i="7"/>
  <c r="AE93" i="7" s="1"/>
  <c r="AB94" i="7"/>
  <c r="AE94" i="7" s="1"/>
  <c r="AB95" i="7"/>
  <c r="AE95" i="7" s="1"/>
  <c r="AB96" i="7"/>
  <c r="AE96" i="7" s="1"/>
  <c r="AB97" i="7"/>
  <c r="AE97" i="7" s="1"/>
  <c r="AB98" i="7"/>
  <c r="AE98" i="7" s="1"/>
  <c r="AB99" i="7"/>
  <c r="AE99" i="7" s="1"/>
  <c r="AB100" i="7"/>
  <c r="AE100" i="7" s="1"/>
  <c r="AB101" i="7"/>
  <c r="AE101" i="7" s="1"/>
  <c r="AB102" i="7"/>
  <c r="AE102" i="7" s="1"/>
  <c r="AB103" i="7"/>
  <c r="AE103" i="7" s="1"/>
  <c r="AB104" i="7"/>
  <c r="AE104" i="7" s="1"/>
  <c r="AB106" i="7"/>
  <c r="AE106" i="7" s="1"/>
  <c r="AB107" i="7"/>
  <c r="AE107" i="7" s="1"/>
  <c r="AB108" i="7"/>
  <c r="AE108" i="7" s="1"/>
  <c r="AB109" i="7"/>
  <c r="AE109" i="7" s="1"/>
  <c r="AB110" i="7"/>
  <c r="AE110" i="7" s="1"/>
  <c r="AB111" i="7"/>
  <c r="AE111" i="7" s="1"/>
  <c r="AB112" i="7"/>
  <c r="AE112" i="7" s="1"/>
  <c r="AB113" i="7"/>
  <c r="AE113" i="7" s="1"/>
  <c r="AB114" i="7"/>
  <c r="AE114" i="7" s="1"/>
  <c r="AB115" i="7"/>
  <c r="AE115" i="7" s="1"/>
  <c r="AB116" i="7"/>
  <c r="AE116" i="7" s="1"/>
  <c r="AB117" i="7"/>
  <c r="AE117" i="7" s="1"/>
  <c r="AB118" i="7"/>
  <c r="AE118" i="7" s="1"/>
  <c r="AB119" i="7"/>
  <c r="AE119" i="7" s="1"/>
  <c r="AB120" i="7"/>
  <c r="AE120" i="7" s="1"/>
  <c r="AB121" i="7"/>
  <c r="AE121" i="7" s="1"/>
  <c r="AB122" i="7"/>
  <c r="AE122" i="7" s="1"/>
  <c r="AB123" i="7"/>
  <c r="AE123" i="7" s="1"/>
  <c r="AB124" i="7"/>
  <c r="AE124" i="7" s="1"/>
  <c r="AB125" i="7"/>
  <c r="AE125" i="7" s="1"/>
  <c r="AB126" i="7"/>
  <c r="AE126" i="7" s="1"/>
  <c r="AB127" i="7"/>
  <c r="AE127" i="7" s="1"/>
  <c r="AB128" i="7"/>
  <c r="AE128" i="7" s="1"/>
  <c r="AB129" i="7"/>
  <c r="AE129" i="7" s="1"/>
  <c r="AB130" i="7"/>
  <c r="AE130" i="7" s="1"/>
  <c r="AB131" i="7"/>
  <c r="AE131" i="7" s="1"/>
  <c r="AB132" i="7"/>
  <c r="AE132" i="7" s="1"/>
  <c r="AB133" i="7"/>
  <c r="AE133" i="7" s="1"/>
  <c r="AB134" i="7"/>
  <c r="AE134" i="7" s="1"/>
  <c r="AB135" i="7"/>
  <c r="AE135" i="7" s="1"/>
  <c r="AB136" i="7"/>
  <c r="AE136" i="7" s="1"/>
  <c r="AB137" i="7"/>
  <c r="AE137" i="7" s="1"/>
  <c r="AB138" i="7"/>
  <c r="AE138" i="7" s="1"/>
  <c r="AB139" i="7"/>
  <c r="AE139" i="7" s="1"/>
  <c r="AB140" i="7"/>
  <c r="AE140" i="7" s="1"/>
  <c r="AB141" i="7"/>
  <c r="AE141" i="7" s="1"/>
  <c r="AB142" i="7"/>
  <c r="AE142" i="7" s="1"/>
  <c r="AB143" i="7"/>
  <c r="AE143" i="7" s="1"/>
  <c r="AB144" i="7"/>
  <c r="AE144" i="7" s="1"/>
  <c r="AB145" i="7"/>
  <c r="AE145" i="7" s="1"/>
  <c r="AB146" i="7"/>
  <c r="AE146" i="7" s="1"/>
  <c r="AB147" i="7"/>
  <c r="AE147" i="7" s="1"/>
  <c r="AB148" i="7"/>
  <c r="AE148" i="7" s="1"/>
  <c r="AB149" i="7"/>
  <c r="AE149" i="7" s="1"/>
  <c r="AB155" i="7"/>
  <c r="AE155" i="7" s="1"/>
  <c r="AB156" i="7"/>
  <c r="AE156" i="7" s="1"/>
  <c r="AB157" i="7"/>
  <c r="AE157" i="7" s="1"/>
  <c r="AB158" i="7"/>
  <c r="AE158" i="7" s="1"/>
  <c r="AB159" i="7"/>
  <c r="AE159" i="7" s="1"/>
  <c r="AB160" i="7"/>
  <c r="AE160" i="7" s="1"/>
  <c r="AB161" i="7"/>
  <c r="AE161" i="7" s="1"/>
  <c r="AB162" i="7"/>
  <c r="AE162" i="7" s="1"/>
  <c r="AB163" i="7"/>
  <c r="AE163" i="7" s="1"/>
  <c r="AB164" i="7"/>
  <c r="AE164" i="7" s="1"/>
  <c r="AB165" i="7"/>
  <c r="AE165" i="7" s="1"/>
  <c r="AB166" i="7"/>
  <c r="AE166" i="7" s="1"/>
  <c r="AB167" i="7"/>
  <c r="AE167" i="7" s="1"/>
  <c r="AB168" i="7"/>
  <c r="AE168" i="7" s="1"/>
  <c r="AB169" i="7"/>
  <c r="AE169" i="7" s="1"/>
  <c r="AB170" i="7"/>
  <c r="AE170" i="7" s="1"/>
  <c r="AB171" i="7"/>
  <c r="AE171" i="7" s="1"/>
  <c r="AB172" i="7"/>
  <c r="AE172" i="7" s="1"/>
  <c r="AB173" i="7"/>
  <c r="AE173" i="7" s="1"/>
  <c r="AB174" i="7"/>
  <c r="AE174" i="7" s="1"/>
  <c r="AB175" i="7"/>
  <c r="AE175" i="7" s="1"/>
  <c r="AB176" i="7"/>
  <c r="AE176" i="7" s="1"/>
  <c r="AB177" i="7"/>
  <c r="AE177" i="7" s="1"/>
  <c r="AB178" i="7"/>
  <c r="AE178" i="7" s="1"/>
  <c r="AB179" i="7"/>
  <c r="AE179" i="7" s="1"/>
  <c r="AB180" i="7"/>
  <c r="AE180" i="7" s="1"/>
  <c r="AB181" i="7"/>
  <c r="AE181" i="7" s="1"/>
  <c r="AB182" i="7"/>
  <c r="AE182" i="7" s="1"/>
  <c r="AB188" i="7"/>
  <c r="AE188" i="7" s="1"/>
  <c r="AB189" i="7"/>
  <c r="AE189" i="7" s="1"/>
  <c r="AB190" i="7"/>
  <c r="AE190" i="7" s="1"/>
  <c r="AB191" i="7"/>
  <c r="AE191" i="7" s="1"/>
  <c r="AB192" i="7"/>
  <c r="AE192" i="7" s="1"/>
  <c r="AB193" i="7"/>
  <c r="AE193" i="7" s="1"/>
  <c r="AB194" i="7"/>
  <c r="AE194" i="7" s="1"/>
  <c r="AB195" i="7"/>
  <c r="AE195" i="7" s="1"/>
  <c r="AB196" i="7"/>
  <c r="AE196" i="7" s="1"/>
  <c r="AB197" i="7"/>
  <c r="AE197" i="7" s="1"/>
  <c r="AB198" i="7"/>
  <c r="AE198" i="7" s="1"/>
  <c r="AB208" i="7"/>
  <c r="AE208" i="7" s="1"/>
  <c r="AB209" i="7"/>
  <c r="AE209" i="7" s="1"/>
  <c r="AB210" i="7"/>
  <c r="AE210" i="7" s="1"/>
  <c r="AB211" i="7"/>
  <c r="AE211" i="7" s="1"/>
  <c r="AB212" i="7"/>
  <c r="AE212" i="7" s="1"/>
  <c r="AB213" i="7"/>
  <c r="AE213" i="7" s="1"/>
  <c r="AB214" i="7"/>
  <c r="AE214" i="7" s="1"/>
  <c r="AB215" i="7"/>
  <c r="AE215" i="7" s="1"/>
  <c r="AB216" i="7"/>
  <c r="AE216" i="7" s="1"/>
  <c r="AB217" i="7"/>
  <c r="AE217" i="7" s="1"/>
  <c r="AB218" i="7"/>
  <c r="AE218" i="7" s="1"/>
  <c r="AB219" i="7"/>
  <c r="AE219" i="7" s="1"/>
  <c r="AB220" i="7"/>
  <c r="AE220" i="7" s="1"/>
  <c r="AB221" i="7"/>
  <c r="AE221" i="7" s="1"/>
  <c r="AB222" i="7"/>
  <c r="AE222" i="7" s="1"/>
  <c r="AB223" i="7"/>
  <c r="AE223" i="7" s="1"/>
  <c r="AB224" i="7"/>
  <c r="AE224" i="7" s="1"/>
  <c r="AB225" i="7"/>
  <c r="AE225" i="7" s="1"/>
  <c r="AB226" i="7"/>
  <c r="AE226" i="7" s="1"/>
  <c r="AB227" i="7"/>
  <c r="AE227" i="7" s="1"/>
  <c r="AB228" i="7"/>
  <c r="AE228" i="7" s="1"/>
  <c r="AB229" i="7"/>
  <c r="AE229" i="7" s="1"/>
  <c r="AB10" i="7"/>
  <c r="AE10" i="7" s="1"/>
  <c r="L10" i="16" l="1"/>
  <c r="O33" i="16"/>
  <c r="AD148" i="7" l="1"/>
  <c r="AD149" i="7"/>
  <c r="AD150" i="7"/>
  <c r="AD151" i="7"/>
  <c r="AB151" i="7" s="1"/>
  <c r="AE151" i="7" s="1"/>
  <c r="AD152" i="7"/>
  <c r="AB152" i="7" s="1"/>
  <c r="AE152" i="7" s="1"/>
  <c r="AD153" i="7"/>
  <c r="AB153" i="7" s="1"/>
  <c r="AE153" i="7" s="1"/>
  <c r="AD154" i="7"/>
  <c r="AB154" i="7" s="1"/>
  <c r="AE154" i="7" s="1"/>
  <c r="AD155" i="7"/>
  <c r="AD156" i="7"/>
  <c r="AD157" i="7"/>
  <c r="AD158" i="7"/>
  <c r="AD159" i="7"/>
  <c r="AD160" i="7"/>
  <c r="AD161" i="7"/>
  <c r="AD162" i="7"/>
  <c r="AD163" i="7"/>
  <c r="AD164" i="7"/>
  <c r="AD165" i="7"/>
  <c r="AD166" i="7"/>
  <c r="AD167" i="7"/>
  <c r="AD168" i="7"/>
  <c r="AD169" i="7"/>
  <c r="AD170" i="7"/>
  <c r="AD171" i="7"/>
  <c r="AD172" i="7"/>
  <c r="AD173" i="7"/>
  <c r="AD174" i="7"/>
  <c r="AD175" i="7"/>
  <c r="AD176" i="7"/>
  <c r="AD177" i="7"/>
  <c r="AD178" i="7"/>
  <c r="AD179" i="7"/>
  <c r="AD180" i="7"/>
  <c r="AD181" i="7"/>
  <c r="AD182" i="7"/>
  <c r="AD183" i="7"/>
  <c r="AD184" i="7"/>
  <c r="AB184" i="7" s="1"/>
  <c r="AE184" i="7" s="1"/>
  <c r="AD185" i="7"/>
  <c r="AB185" i="7" s="1"/>
  <c r="AE185" i="7" s="1"/>
  <c r="AD186" i="7"/>
  <c r="AB186" i="7" s="1"/>
  <c r="AE186" i="7" s="1"/>
  <c r="AD187" i="7"/>
  <c r="AB187" i="7" s="1"/>
  <c r="AE187" i="7" s="1"/>
  <c r="AD188" i="7"/>
  <c r="AD189" i="7"/>
  <c r="AD190" i="7"/>
  <c r="AD191" i="7"/>
  <c r="AD192" i="7"/>
  <c r="AD193" i="7"/>
  <c r="AD194" i="7"/>
  <c r="AD195" i="7"/>
  <c r="AD196" i="7"/>
  <c r="AD197" i="7"/>
  <c r="AD198" i="7"/>
  <c r="AD199" i="7"/>
  <c r="AB199" i="7" s="1"/>
  <c r="AE199" i="7" s="1"/>
  <c r="AD200" i="7"/>
  <c r="AB200" i="7" s="1"/>
  <c r="AE200" i="7" s="1"/>
  <c r="AD201" i="7"/>
  <c r="AB201" i="7" s="1"/>
  <c r="AE201" i="7" s="1"/>
  <c r="AD202" i="7"/>
  <c r="AB202" i="7" s="1"/>
  <c r="AE202" i="7" s="1"/>
  <c r="AD203" i="7"/>
  <c r="AB203" i="7" s="1"/>
  <c r="AE203" i="7" s="1"/>
  <c r="AD204" i="7"/>
  <c r="AB204" i="7" s="1"/>
  <c r="AE204" i="7" s="1"/>
  <c r="AD205" i="7"/>
  <c r="AB205" i="7" s="1"/>
  <c r="AE205" i="7" s="1"/>
  <c r="AD206" i="7"/>
  <c r="AB206" i="7" s="1"/>
  <c r="AE206" i="7" s="1"/>
  <c r="AD207" i="7"/>
  <c r="AB207" i="7" s="1"/>
  <c r="AE207" i="7" s="1"/>
  <c r="AD208" i="7"/>
  <c r="AD209" i="7"/>
  <c r="AD210" i="7"/>
  <c r="AD211" i="7"/>
  <c r="AD212" i="7"/>
  <c r="AD213" i="7"/>
  <c r="AD214" i="7"/>
  <c r="AD215" i="7"/>
  <c r="AD216" i="7"/>
  <c r="AD217" i="7"/>
  <c r="AD218" i="7"/>
  <c r="AD219" i="7"/>
  <c r="AD220" i="7"/>
  <c r="AD221" i="7"/>
  <c r="AD222" i="7"/>
  <c r="AD223" i="7"/>
  <c r="AD224" i="7"/>
  <c r="AD225" i="7"/>
  <c r="AD226" i="7"/>
  <c r="AD227" i="7"/>
  <c r="AD228" i="7"/>
  <c r="AD229" i="7"/>
  <c r="AD73" i="7"/>
  <c r="AD74" i="7"/>
  <c r="AD75" i="7"/>
  <c r="AD76" i="7"/>
  <c r="AD77" i="7"/>
  <c r="AD78" i="7"/>
  <c r="AD79" i="7"/>
  <c r="AD80" i="7"/>
  <c r="AD81" i="7"/>
  <c r="AD82" i="7"/>
  <c r="AD83" i="7"/>
  <c r="AD84" i="7"/>
  <c r="AD85" i="7"/>
  <c r="AD86" i="7"/>
  <c r="AD87" i="7"/>
  <c r="AD88" i="7"/>
  <c r="AD89" i="7"/>
  <c r="AD90" i="7"/>
  <c r="AD91" i="7"/>
  <c r="AD92" i="7"/>
  <c r="AD93" i="7"/>
  <c r="AD94" i="7"/>
  <c r="AD95" i="7"/>
  <c r="AD96" i="7"/>
  <c r="AD97" i="7"/>
  <c r="AD98" i="7"/>
  <c r="AD99" i="7"/>
  <c r="AD100" i="7"/>
  <c r="AD101" i="7"/>
  <c r="AD102" i="7"/>
  <c r="AD103" i="7"/>
  <c r="AD104" i="7"/>
  <c r="AD105" i="7"/>
  <c r="AD106" i="7"/>
  <c r="AD107" i="7"/>
  <c r="AD108" i="7"/>
  <c r="AD109" i="7"/>
  <c r="AD110" i="7"/>
  <c r="AD111" i="7"/>
  <c r="AD112" i="7"/>
  <c r="AD113" i="7"/>
  <c r="AD114" i="7"/>
  <c r="AD115" i="7"/>
  <c r="AD116" i="7"/>
  <c r="AD117" i="7"/>
  <c r="AD118" i="7"/>
  <c r="AD119" i="7"/>
  <c r="AD120" i="7"/>
  <c r="AD121" i="7"/>
  <c r="AD122" i="7"/>
  <c r="AD123" i="7"/>
  <c r="AD124" i="7"/>
  <c r="AD125" i="7"/>
  <c r="AD126" i="7"/>
  <c r="AD127" i="7"/>
  <c r="AD128" i="7"/>
  <c r="AD129" i="7"/>
  <c r="AD130" i="7"/>
  <c r="AD131" i="7"/>
  <c r="AD132" i="7"/>
  <c r="AD133" i="7"/>
  <c r="AD134" i="7"/>
  <c r="AD135" i="7"/>
  <c r="AD136" i="7"/>
  <c r="AD137" i="7"/>
  <c r="AD138" i="7"/>
  <c r="AD139" i="7"/>
  <c r="AD140" i="7"/>
  <c r="AD141" i="7"/>
  <c r="AD142" i="7"/>
  <c r="AD143" i="7"/>
  <c r="AD144" i="7"/>
  <c r="AD145" i="7"/>
  <c r="AD146" i="7"/>
  <c r="AD147" i="7"/>
  <c r="T6" i="16" l="1"/>
  <c r="AB105" i="7"/>
  <c r="AE105" i="7" s="1"/>
  <c r="T2" i="16"/>
  <c r="T4" i="16"/>
  <c r="AB150" i="7"/>
  <c r="AE150" i="7" s="1"/>
  <c r="B3" i="16"/>
  <c r="B2" i="16"/>
  <c r="B4" i="16"/>
  <c r="B5" i="16" l="1"/>
  <c r="AD35" i="7" l="1"/>
  <c r="AD36" i="7"/>
  <c r="AD37" i="7"/>
  <c r="AD38" i="7"/>
  <c r="AD39" i="7"/>
  <c r="AD40" i="7"/>
  <c r="AD41" i="7"/>
  <c r="AD42" i="7"/>
  <c r="AD43" i="7"/>
  <c r="AD44" i="7"/>
  <c r="AD45" i="7"/>
  <c r="AD46" i="7"/>
  <c r="AD47" i="7"/>
  <c r="AD48" i="7"/>
  <c r="AD49" i="7"/>
  <c r="AD50" i="7"/>
  <c r="AD51" i="7"/>
  <c r="AD52" i="7"/>
  <c r="AD53" i="7"/>
  <c r="AD54" i="7"/>
  <c r="AD55" i="7"/>
  <c r="AD56" i="7"/>
  <c r="AD57" i="7"/>
  <c r="AD58" i="7"/>
  <c r="AD59" i="7"/>
  <c r="AD13" i="7"/>
  <c r="AD14" i="7"/>
  <c r="AD15" i="7"/>
  <c r="AD16" i="7"/>
  <c r="AD17" i="7"/>
  <c r="AD18" i="7"/>
  <c r="AD19" i="7"/>
  <c r="AD20" i="7"/>
  <c r="AD21" i="7"/>
  <c r="AD22" i="7"/>
  <c r="AD23" i="7"/>
  <c r="AD24" i="7"/>
  <c r="AD25" i="7"/>
  <c r="AD26" i="7"/>
  <c r="AD27" i="7"/>
  <c r="AD11" i="7"/>
  <c r="AD12" i="7"/>
  <c r="AD28" i="7" l="1"/>
  <c r="AD29" i="7"/>
  <c r="AD30" i="7"/>
  <c r="AD31" i="7"/>
  <c r="AD32" i="7"/>
  <c r="AD33" i="7"/>
  <c r="AD34" i="7"/>
  <c r="AD60" i="7"/>
  <c r="AD61" i="7"/>
  <c r="AD62" i="7"/>
  <c r="AD63" i="7"/>
  <c r="AD64" i="7"/>
  <c r="AD65" i="7"/>
  <c r="AD66" i="7"/>
  <c r="AD67" i="7"/>
  <c r="AD68" i="7"/>
  <c r="AD69" i="7"/>
  <c r="AD70" i="7"/>
  <c r="AD71" i="7"/>
  <c r="AD72" i="7"/>
  <c r="AD10" i="7" l="1"/>
  <c r="U230" i="7" l="1"/>
  <c r="Q230" i="7"/>
  <c r="I230" i="7"/>
  <c r="D11" i="12" l="1"/>
  <c r="E11" i="12"/>
  <c r="F11" i="12"/>
  <c r="G11" i="12"/>
  <c r="H11" i="12"/>
  <c r="I11" i="12"/>
  <c r="J11" i="12"/>
  <c r="K11" i="12"/>
  <c r="D12" i="12"/>
  <c r="E12" i="12"/>
  <c r="F12" i="12"/>
  <c r="G12" i="12"/>
  <c r="H12" i="12"/>
  <c r="I12" i="12"/>
  <c r="J12" i="12"/>
  <c r="K12" i="12"/>
  <c r="D13" i="12"/>
  <c r="E13" i="12"/>
  <c r="F13" i="12"/>
  <c r="G13" i="12"/>
  <c r="H13" i="12"/>
  <c r="I13" i="12"/>
  <c r="J13" i="12"/>
  <c r="K13" i="12"/>
  <c r="D14" i="12"/>
  <c r="E14" i="12"/>
  <c r="F14" i="12"/>
  <c r="G14" i="12"/>
  <c r="H14" i="12"/>
  <c r="I14" i="12"/>
  <c r="J14" i="12"/>
  <c r="K14" i="12"/>
  <c r="D15" i="12"/>
  <c r="E15" i="12"/>
  <c r="F15" i="12"/>
  <c r="G15" i="12"/>
  <c r="H15" i="12"/>
  <c r="I15" i="12"/>
  <c r="J15" i="12"/>
  <c r="K15" i="12"/>
  <c r="D16" i="12"/>
  <c r="E16" i="12"/>
  <c r="F16" i="12"/>
  <c r="G16" i="12"/>
  <c r="H16" i="12"/>
  <c r="I16" i="12"/>
  <c r="J16" i="12"/>
  <c r="K16" i="12"/>
  <c r="D17" i="12"/>
  <c r="E17" i="12"/>
  <c r="F17" i="12"/>
  <c r="G17" i="12"/>
  <c r="H17" i="12"/>
  <c r="I17" i="12"/>
  <c r="J17" i="12"/>
  <c r="K17" i="12"/>
  <c r="D18" i="12"/>
  <c r="E18" i="12"/>
  <c r="F18" i="12"/>
  <c r="G18" i="12"/>
  <c r="H18" i="12"/>
  <c r="I18" i="12"/>
  <c r="J18" i="12"/>
  <c r="K18" i="12"/>
  <c r="D19" i="12"/>
  <c r="E19" i="12"/>
  <c r="F19" i="12"/>
  <c r="G19" i="12"/>
  <c r="H19" i="12"/>
  <c r="I19" i="12"/>
  <c r="J19" i="12"/>
  <c r="K19" i="12"/>
  <c r="D20" i="12"/>
  <c r="E20" i="12"/>
  <c r="F20" i="12"/>
  <c r="G20" i="12"/>
  <c r="H20" i="12"/>
  <c r="I20" i="12"/>
  <c r="J20" i="12"/>
  <c r="K20" i="12"/>
  <c r="D21" i="12"/>
  <c r="E21" i="12"/>
  <c r="F21" i="12"/>
  <c r="G21" i="12"/>
  <c r="H21" i="12"/>
  <c r="I21" i="12"/>
  <c r="J21" i="12"/>
  <c r="K21" i="12"/>
  <c r="D22" i="12"/>
  <c r="E22" i="12"/>
  <c r="F22" i="12"/>
  <c r="G22" i="12"/>
  <c r="H22" i="12"/>
  <c r="I22" i="12"/>
  <c r="J22" i="12"/>
  <c r="K22" i="12"/>
  <c r="D23" i="12"/>
  <c r="E23" i="12"/>
  <c r="F23" i="12"/>
  <c r="G23" i="12"/>
  <c r="H23" i="12"/>
  <c r="I23" i="12"/>
  <c r="J23" i="12"/>
  <c r="K23" i="12"/>
  <c r="D24" i="12"/>
  <c r="E24" i="12"/>
  <c r="F24" i="12"/>
  <c r="G24" i="12"/>
  <c r="H24" i="12"/>
  <c r="I24" i="12"/>
  <c r="J24" i="12"/>
  <c r="K24" i="12"/>
  <c r="D25" i="12"/>
  <c r="E25" i="12"/>
  <c r="F25" i="12"/>
  <c r="G25" i="12"/>
  <c r="H25" i="12"/>
  <c r="I25" i="12"/>
  <c r="J25" i="12"/>
  <c r="K25" i="12"/>
  <c r="D26" i="12"/>
  <c r="E26" i="12"/>
  <c r="F26" i="12"/>
  <c r="G26" i="12"/>
  <c r="H26" i="12"/>
  <c r="I26" i="12"/>
  <c r="J26" i="12"/>
  <c r="K26" i="12"/>
  <c r="D27" i="12"/>
  <c r="E27" i="12"/>
  <c r="F27" i="12"/>
  <c r="G27" i="12"/>
  <c r="H27" i="12"/>
  <c r="I27" i="12"/>
  <c r="J27" i="12"/>
  <c r="K27" i="12"/>
  <c r="D28" i="12"/>
  <c r="E28" i="12"/>
  <c r="F28" i="12"/>
  <c r="G28" i="12"/>
  <c r="H28" i="12"/>
  <c r="I28" i="12"/>
  <c r="J28" i="12"/>
  <c r="K28" i="12"/>
  <c r="D29" i="12"/>
  <c r="E29" i="12"/>
  <c r="F29" i="12"/>
  <c r="G29" i="12"/>
  <c r="H29" i="12"/>
  <c r="I29" i="12"/>
  <c r="J29" i="12"/>
  <c r="K29" i="12"/>
  <c r="D30" i="12"/>
  <c r="E30" i="12"/>
  <c r="F30" i="12"/>
  <c r="G30" i="12"/>
  <c r="H30" i="12"/>
  <c r="I30" i="12"/>
  <c r="J30" i="12"/>
  <c r="K30" i="12"/>
  <c r="D31" i="12"/>
  <c r="E31" i="12"/>
  <c r="F31" i="12"/>
  <c r="G31" i="12"/>
  <c r="H31" i="12"/>
  <c r="I31" i="12"/>
  <c r="J31" i="12"/>
  <c r="K31" i="12"/>
  <c r="D32" i="12"/>
  <c r="E32" i="12"/>
  <c r="F32" i="12"/>
  <c r="G32" i="12"/>
  <c r="H32" i="12"/>
  <c r="I32" i="12"/>
  <c r="J32" i="12"/>
  <c r="K32" i="12"/>
  <c r="D33" i="12"/>
  <c r="E33" i="12"/>
  <c r="F33" i="12"/>
  <c r="G33" i="12"/>
  <c r="H33" i="12"/>
  <c r="I33" i="12"/>
  <c r="J33" i="12"/>
  <c r="K33" i="12"/>
  <c r="D34" i="12"/>
  <c r="E34" i="12"/>
  <c r="F34" i="12"/>
  <c r="G34" i="12"/>
  <c r="H34" i="12"/>
  <c r="I34" i="12"/>
  <c r="J34" i="12"/>
  <c r="K34" i="12"/>
  <c r="D35" i="12"/>
  <c r="E35" i="12"/>
  <c r="F35" i="12"/>
  <c r="G35" i="12"/>
  <c r="H35" i="12"/>
  <c r="I35" i="12"/>
  <c r="J35" i="12"/>
  <c r="K35" i="12"/>
  <c r="D36" i="12"/>
  <c r="E36" i="12"/>
  <c r="F36" i="12"/>
  <c r="G36" i="12"/>
  <c r="H36" i="12"/>
  <c r="I36" i="12"/>
  <c r="J36" i="12"/>
  <c r="K36" i="12"/>
  <c r="D37" i="12"/>
  <c r="E37" i="12"/>
  <c r="F37" i="12"/>
  <c r="G37" i="12"/>
  <c r="H37" i="12"/>
  <c r="I37" i="12"/>
  <c r="J37" i="12"/>
  <c r="K37" i="12"/>
  <c r="D38" i="12"/>
  <c r="E38" i="12"/>
  <c r="F38" i="12"/>
  <c r="G38" i="12"/>
  <c r="H38" i="12"/>
  <c r="I38" i="12"/>
  <c r="J38" i="12"/>
  <c r="K38" i="12"/>
  <c r="D39" i="12"/>
  <c r="E39" i="12"/>
  <c r="F39" i="12"/>
  <c r="G39" i="12"/>
  <c r="H39" i="12"/>
  <c r="I39" i="12"/>
  <c r="J39" i="12"/>
  <c r="K39" i="12"/>
  <c r="D40" i="12"/>
  <c r="E40" i="12"/>
  <c r="F40" i="12"/>
  <c r="G40" i="12"/>
  <c r="H40" i="12"/>
  <c r="I40" i="12"/>
  <c r="J40" i="12"/>
  <c r="K40" i="12"/>
  <c r="D41" i="12"/>
  <c r="E41" i="12"/>
  <c r="F41" i="12"/>
  <c r="G41" i="12"/>
  <c r="H41" i="12"/>
  <c r="I41" i="12"/>
  <c r="J41" i="12"/>
  <c r="K41" i="12"/>
  <c r="L11" i="12" l="1"/>
  <c r="L41" i="12"/>
  <c r="L38" i="12"/>
  <c r="L35" i="12"/>
  <c r="L32" i="12"/>
  <c r="L29" i="12"/>
  <c r="L26" i="12"/>
  <c r="L23" i="12"/>
  <c r="L20" i="12"/>
  <c r="L17" i="12"/>
  <c r="L14" i="12"/>
  <c r="O11" i="12"/>
  <c r="L39" i="12"/>
  <c r="L36" i="12"/>
  <c r="L33" i="12"/>
  <c r="L31" i="12"/>
  <c r="L27" i="12"/>
  <c r="L24" i="12"/>
  <c r="L21" i="12"/>
  <c r="L19" i="12"/>
  <c r="L16" i="12"/>
  <c r="L12" i="12"/>
  <c r="N11" i="12"/>
  <c r="L40" i="12"/>
  <c r="L37" i="12"/>
  <c r="L34" i="12"/>
  <c r="L30" i="12"/>
  <c r="L28" i="12"/>
  <c r="L25" i="12"/>
  <c r="L22" i="12"/>
  <c r="L18" i="12"/>
  <c r="L15" i="12"/>
  <c r="L13" i="12"/>
  <c r="M11" i="12"/>
  <c r="M41" i="12"/>
  <c r="M40" i="12"/>
  <c r="M39" i="12"/>
  <c r="M38" i="12"/>
  <c r="M37" i="12"/>
  <c r="M36" i="12"/>
  <c r="M35" i="12"/>
  <c r="M34" i="12"/>
  <c r="M33" i="12"/>
  <c r="M32" i="12"/>
  <c r="M31" i="12"/>
  <c r="M30" i="12"/>
  <c r="M29" i="12"/>
  <c r="M28" i="12"/>
  <c r="M27" i="12"/>
  <c r="M26" i="12"/>
  <c r="M25" i="12"/>
  <c r="M24" i="12"/>
  <c r="M23" i="12"/>
  <c r="M22" i="12"/>
  <c r="M21" i="12"/>
  <c r="M20" i="12"/>
  <c r="M19" i="12"/>
  <c r="M18" i="12"/>
  <c r="M17" i="12"/>
  <c r="M16" i="12"/>
  <c r="M15" i="12"/>
  <c r="M14" i="12"/>
  <c r="M13" i="12"/>
  <c r="M12" i="12"/>
  <c r="O41" i="12"/>
  <c r="O38" i="12"/>
  <c r="O35" i="12"/>
  <c r="O32" i="12"/>
  <c r="O30" i="12"/>
  <c r="O27" i="12"/>
  <c r="O24" i="12"/>
  <c r="O21" i="12"/>
  <c r="O18" i="12"/>
  <c r="O15" i="12"/>
  <c r="O12" i="12"/>
  <c r="O39" i="12"/>
  <c r="O36" i="12"/>
  <c r="O33" i="12"/>
  <c r="O29" i="12"/>
  <c r="O26" i="12"/>
  <c r="O23" i="12"/>
  <c r="O20" i="12"/>
  <c r="O17" i="12"/>
  <c r="O14" i="12"/>
  <c r="O40" i="12"/>
  <c r="O37" i="12"/>
  <c r="O34" i="12"/>
  <c r="O31" i="12"/>
  <c r="O28" i="12"/>
  <c r="O25" i="12"/>
  <c r="O22" i="12"/>
  <c r="O19" i="12"/>
  <c r="O16" i="12"/>
  <c r="O13" i="12"/>
  <c r="N39" i="12"/>
  <c r="N41" i="12"/>
  <c r="N37" i="12"/>
  <c r="N35" i="12"/>
  <c r="N33" i="12"/>
  <c r="N31" i="12"/>
  <c r="N29" i="12"/>
  <c r="N27" i="12"/>
  <c r="N25" i="12"/>
  <c r="N23" i="12"/>
  <c r="N21" i="12"/>
  <c r="N19" i="12"/>
  <c r="N17" i="12"/>
  <c r="N15" i="12"/>
  <c r="N13" i="12"/>
  <c r="N40" i="12"/>
  <c r="N38" i="12"/>
  <c r="N36" i="12"/>
  <c r="N34" i="12"/>
  <c r="N32" i="12"/>
  <c r="N30" i="12"/>
  <c r="N28" i="12"/>
  <c r="N26" i="12"/>
  <c r="N24" i="12"/>
  <c r="N22" i="12"/>
  <c r="N20" i="12"/>
  <c r="N18" i="12"/>
  <c r="N16" i="12"/>
  <c r="N14" i="12"/>
  <c r="N12" i="12"/>
  <c r="H42" i="12"/>
  <c r="F36" i="13"/>
  <c r="F32" i="13"/>
  <c r="F28" i="13"/>
  <c r="F24" i="13"/>
  <c r="F21" i="13"/>
  <c r="F17" i="13"/>
  <c r="F35" i="13"/>
  <c r="F31" i="13"/>
  <c r="F27" i="13"/>
  <c r="F23" i="13"/>
  <c r="F19" i="13"/>
  <c r="F37" i="13"/>
  <c r="F33" i="13"/>
  <c r="F29" i="13"/>
  <c r="F25" i="13"/>
  <c r="F22" i="13"/>
  <c r="F18" i="13"/>
  <c r="F38" i="13"/>
  <c r="F34" i="13"/>
  <c r="F30" i="13"/>
  <c r="F26" i="13"/>
  <c r="F20" i="13"/>
  <c r="F16" i="13"/>
  <c r="F15" i="13"/>
  <c r="F14" i="13"/>
  <c r="F13" i="13"/>
  <c r="F12" i="13"/>
  <c r="F11" i="13"/>
  <c r="F10" i="13"/>
  <c r="F9" i="13"/>
  <c r="J38" i="13"/>
  <c r="K38" i="13" s="1"/>
  <c r="J35" i="13"/>
  <c r="K35" i="13" s="1"/>
  <c r="J32" i="13"/>
  <c r="K32" i="13" s="1"/>
  <c r="J30" i="13"/>
  <c r="K30" i="13" s="1"/>
  <c r="J26" i="13"/>
  <c r="K26" i="13" s="1"/>
  <c r="J23" i="13"/>
  <c r="K23" i="13" s="1"/>
  <c r="J20" i="13"/>
  <c r="K20" i="13" s="1"/>
  <c r="J17" i="13"/>
  <c r="K17" i="13" s="1"/>
  <c r="J14" i="13"/>
  <c r="K14" i="13" s="1"/>
  <c r="J11" i="13"/>
  <c r="K11" i="13" s="1"/>
  <c r="J8" i="13"/>
  <c r="J37" i="13"/>
  <c r="K37" i="13" s="1"/>
  <c r="J34" i="13"/>
  <c r="K34" i="13" s="1"/>
  <c r="J31" i="13"/>
  <c r="K31" i="13" s="1"/>
  <c r="J27" i="13"/>
  <c r="K27" i="13" s="1"/>
  <c r="J24" i="13"/>
  <c r="K24" i="13" s="1"/>
  <c r="J21" i="13"/>
  <c r="K21" i="13" s="1"/>
  <c r="J18" i="13"/>
  <c r="K18" i="13" s="1"/>
  <c r="J15" i="13"/>
  <c r="K15" i="13" s="1"/>
  <c r="J12" i="13"/>
  <c r="K12" i="13" s="1"/>
  <c r="J9" i="13"/>
  <c r="K9" i="13" s="1"/>
  <c r="J36" i="13"/>
  <c r="K36" i="13" s="1"/>
  <c r="J33" i="13"/>
  <c r="K33" i="13" s="1"/>
  <c r="J29" i="13"/>
  <c r="K29" i="13" s="1"/>
  <c r="J28" i="13"/>
  <c r="K28" i="13" s="1"/>
  <c r="J25" i="13"/>
  <c r="K25" i="13" s="1"/>
  <c r="J22" i="13"/>
  <c r="K22" i="13" s="1"/>
  <c r="J19" i="13"/>
  <c r="K19" i="13" s="1"/>
  <c r="J16" i="13"/>
  <c r="K16" i="13" s="1"/>
  <c r="J13" i="13"/>
  <c r="K13" i="13" s="1"/>
  <c r="J10" i="13"/>
  <c r="K10" i="13" s="1"/>
  <c r="H37" i="13"/>
  <c r="I37" i="13" s="1"/>
  <c r="H35" i="13"/>
  <c r="I35" i="13" s="1"/>
  <c r="H33" i="13"/>
  <c r="I33" i="13" s="1"/>
  <c r="H31" i="13"/>
  <c r="I31" i="13" s="1"/>
  <c r="H29" i="13"/>
  <c r="I29" i="13" s="1"/>
  <c r="H27" i="13"/>
  <c r="I27" i="13" s="1"/>
  <c r="H25" i="13"/>
  <c r="I25" i="13" s="1"/>
  <c r="H23" i="13"/>
  <c r="I23" i="13" s="1"/>
  <c r="H21" i="13"/>
  <c r="I21" i="13" s="1"/>
  <c r="H19" i="13"/>
  <c r="I19" i="13" s="1"/>
  <c r="H17" i="13"/>
  <c r="I17" i="13" s="1"/>
  <c r="H15" i="13"/>
  <c r="I15" i="13" s="1"/>
  <c r="H13" i="13"/>
  <c r="I13" i="13" s="1"/>
  <c r="H11" i="13"/>
  <c r="I11" i="13" s="1"/>
  <c r="H10" i="13"/>
  <c r="I10" i="13" s="1"/>
  <c r="H38" i="13"/>
  <c r="I38" i="13" s="1"/>
  <c r="H36" i="13"/>
  <c r="I36" i="13" s="1"/>
  <c r="H34" i="13"/>
  <c r="I34" i="13" s="1"/>
  <c r="H32" i="13"/>
  <c r="I32" i="13" s="1"/>
  <c r="H30" i="13"/>
  <c r="I30" i="13" s="1"/>
  <c r="H28" i="13"/>
  <c r="I28" i="13" s="1"/>
  <c r="H26" i="13"/>
  <c r="I26" i="13" s="1"/>
  <c r="H24" i="13"/>
  <c r="I24" i="13" s="1"/>
  <c r="H22" i="13"/>
  <c r="I22" i="13" s="1"/>
  <c r="H20" i="13"/>
  <c r="I20" i="13" s="1"/>
  <c r="H18" i="13"/>
  <c r="I18" i="13" s="1"/>
  <c r="H16" i="13"/>
  <c r="I16" i="13" s="1"/>
  <c r="H14" i="13"/>
  <c r="I14" i="13" s="1"/>
  <c r="H12" i="13"/>
  <c r="I12" i="13" s="1"/>
  <c r="H9" i="13"/>
  <c r="I9" i="13" s="1"/>
  <c r="D37" i="13"/>
  <c r="D34" i="13"/>
  <c r="D31" i="13"/>
  <c r="D26" i="13"/>
  <c r="D23" i="13"/>
  <c r="D20" i="13"/>
  <c r="D17" i="13"/>
  <c r="D15" i="13"/>
  <c r="D13" i="13"/>
  <c r="D10" i="13"/>
  <c r="D38" i="13"/>
  <c r="D35" i="13"/>
  <c r="D32" i="13"/>
  <c r="D30" i="13"/>
  <c r="D28" i="13"/>
  <c r="D24" i="13"/>
  <c r="D21" i="13"/>
  <c r="D18" i="13"/>
  <c r="D14" i="13"/>
  <c r="D11" i="13"/>
  <c r="D36" i="13"/>
  <c r="D33" i="13"/>
  <c r="D29" i="13"/>
  <c r="L29" i="13" s="1"/>
  <c r="D27" i="13"/>
  <c r="D25" i="13"/>
  <c r="D22" i="13"/>
  <c r="D19" i="13"/>
  <c r="D16" i="13"/>
  <c r="D12" i="13"/>
  <c r="D9" i="13"/>
  <c r="H8" i="13"/>
  <c r="D8" i="13"/>
  <c r="F8" i="13"/>
  <c r="K42" i="12"/>
  <c r="J42" i="12"/>
  <c r="I42" i="12"/>
  <c r="G42" i="12"/>
  <c r="F42" i="12"/>
  <c r="E42" i="12"/>
  <c r="D42" i="12"/>
  <c r="L10" i="13" l="1"/>
  <c r="L24" i="13"/>
  <c r="L17" i="13"/>
  <c r="N23" i="13"/>
  <c r="L28" i="13"/>
  <c r="N38" i="13"/>
  <c r="N32" i="13"/>
  <c r="L9" i="13"/>
  <c r="L33" i="13"/>
  <c r="L20" i="13"/>
  <c r="N18" i="13"/>
  <c r="N27" i="13"/>
  <c r="N36" i="13"/>
  <c r="L42" i="12"/>
  <c r="L26" i="13"/>
  <c r="N13" i="13"/>
  <c r="N14" i="13"/>
  <c r="L32" i="13"/>
  <c r="N22" i="13"/>
  <c r="L16" i="13"/>
  <c r="N9" i="13"/>
  <c r="N20" i="13"/>
  <c r="N29" i="13"/>
  <c r="N17" i="13"/>
  <c r="L12" i="13"/>
  <c r="L23" i="13"/>
  <c r="N31" i="13"/>
  <c r="L11" i="13"/>
  <c r="N25" i="13"/>
  <c r="L19" i="13"/>
  <c r="L14" i="13"/>
  <c r="L38" i="13"/>
  <c r="L31" i="13"/>
  <c r="L22" i="13"/>
  <c r="L18" i="13"/>
  <c r="L34" i="13"/>
  <c r="N10" i="13"/>
  <c r="N26" i="13"/>
  <c r="N33" i="13"/>
  <c r="N21" i="13"/>
  <c r="L30" i="13"/>
  <c r="L35" i="13"/>
  <c r="N35" i="13"/>
  <c r="N8" i="13"/>
  <c r="L25" i="13"/>
  <c r="L21" i="13"/>
  <c r="L13" i="13"/>
  <c r="L37" i="13"/>
  <c r="N11" i="13"/>
  <c r="N30" i="13"/>
  <c r="N37" i="13"/>
  <c r="N24" i="13"/>
  <c r="L36" i="13"/>
  <c r="N15" i="13"/>
  <c r="N16" i="13"/>
  <c r="L8" i="13"/>
  <c r="L27" i="13"/>
  <c r="L15" i="13"/>
  <c r="N12" i="13"/>
  <c r="N34" i="13"/>
  <c r="N19" i="13"/>
  <c r="N28" i="13"/>
  <c r="D44" i="12"/>
  <c r="M42" i="12"/>
  <c r="O42" i="12"/>
  <c r="N42" i="12"/>
  <c r="F43" i="12"/>
  <c r="P20" i="12" s="1"/>
  <c r="G12" i="13"/>
  <c r="O12" i="13" s="1"/>
  <c r="G19" i="13"/>
  <c r="O19" i="13" s="1"/>
  <c r="G9" i="13"/>
  <c r="O9" i="13" s="1"/>
  <c r="G20" i="13"/>
  <c r="O20" i="13" s="1"/>
  <c r="G29" i="13"/>
  <c r="O29" i="13" s="1"/>
  <c r="G17" i="13"/>
  <c r="O17" i="13" s="1"/>
  <c r="G34" i="13"/>
  <c r="O34" i="13" s="1"/>
  <c r="G10" i="13"/>
  <c r="O10" i="13" s="1"/>
  <c r="G26" i="13"/>
  <c r="O26" i="13" s="1"/>
  <c r="G33" i="13"/>
  <c r="O33" i="13" s="1"/>
  <c r="G21" i="13"/>
  <c r="O21" i="13" s="1"/>
  <c r="G11" i="13"/>
  <c r="O11" i="13" s="1"/>
  <c r="G30" i="13"/>
  <c r="O30" i="13" s="1"/>
  <c r="G37" i="13"/>
  <c r="O37" i="13" s="1"/>
  <c r="G24" i="13"/>
  <c r="O24" i="13" s="1"/>
  <c r="G28" i="13"/>
  <c r="O28" i="13" s="1"/>
  <c r="G13" i="13"/>
  <c r="O13" i="13" s="1"/>
  <c r="G38" i="13"/>
  <c r="O38" i="13" s="1"/>
  <c r="G23" i="13"/>
  <c r="O23" i="13" s="1"/>
  <c r="G32" i="13"/>
  <c r="O32" i="13" s="1"/>
  <c r="G14" i="13"/>
  <c r="O14" i="13" s="1"/>
  <c r="G18" i="13"/>
  <c r="O18" i="13" s="1"/>
  <c r="G36" i="13"/>
  <c r="O36" i="13" s="1"/>
  <c r="G15" i="13"/>
  <c r="O15" i="13" s="1"/>
  <c r="G22" i="13"/>
  <c r="O22" i="13" s="1"/>
  <c r="G31" i="13"/>
  <c r="O31" i="13" s="1"/>
  <c r="G16" i="13"/>
  <c r="O16" i="13" s="1"/>
  <c r="G25" i="13"/>
  <c r="O25" i="13" s="1"/>
  <c r="G35" i="13"/>
  <c r="O35" i="13" s="1"/>
  <c r="K8" i="13"/>
  <c r="K39" i="13" s="1"/>
  <c r="J39" i="13"/>
  <c r="I8" i="13"/>
  <c r="I39" i="13" s="1"/>
  <c r="H39" i="13"/>
  <c r="G8" i="13"/>
  <c r="F39" i="13"/>
  <c r="E8" i="13"/>
  <c r="D39" i="13"/>
  <c r="E27" i="13"/>
  <c r="E24" i="13"/>
  <c r="E15" i="13"/>
  <c r="M15" i="13" s="1"/>
  <c r="E28" i="13"/>
  <c r="E20" i="13"/>
  <c r="E17" i="13"/>
  <c r="E33" i="13"/>
  <c r="E12" i="13"/>
  <c r="E32" i="13"/>
  <c r="E16" i="13"/>
  <c r="E19" i="13"/>
  <c r="E14" i="13"/>
  <c r="E31" i="13"/>
  <c r="M31" i="13" s="1"/>
  <c r="E22" i="13"/>
  <c r="E18" i="13"/>
  <c r="E10" i="13"/>
  <c r="E34" i="13"/>
  <c r="M34" i="13" s="1"/>
  <c r="E29" i="13"/>
  <c r="E9" i="13"/>
  <c r="E30" i="13"/>
  <c r="E36" i="13"/>
  <c r="E23" i="13"/>
  <c r="E11" i="13"/>
  <c r="E35" i="13"/>
  <c r="E26" i="13"/>
  <c r="E38" i="13"/>
  <c r="E25" i="13"/>
  <c r="E21" i="13"/>
  <c r="E13" i="13"/>
  <c r="E37" i="13"/>
  <c r="M35" i="13" l="1"/>
  <c r="M24" i="13"/>
  <c r="M11" i="13"/>
  <c r="M23" i="13"/>
  <c r="M21" i="13"/>
  <c r="M9" i="13"/>
  <c r="M33" i="13"/>
  <c r="M22" i="13"/>
  <c r="M10" i="13"/>
  <c r="M18" i="13"/>
  <c r="P11" i="12"/>
  <c r="M36" i="13"/>
  <c r="P34" i="12"/>
  <c r="P28" i="12"/>
  <c r="M37" i="13"/>
  <c r="M17" i="13"/>
  <c r="M28" i="13"/>
  <c r="P24" i="12"/>
  <c r="P39" i="12"/>
  <c r="P30" i="12"/>
  <c r="P35" i="12"/>
  <c r="P19" i="12"/>
  <c r="M8" i="13"/>
  <c r="P17" i="12"/>
  <c r="P21" i="12"/>
  <c r="L39" i="13"/>
  <c r="P29" i="12"/>
  <c r="P15" i="12"/>
  <c r="P25" i="12"/>
  <c r="M13" i="13"/>
  <c r="M20" i="13"/>
  <c r="O8" i="13"/>
  <c r="P37" i="12"/>
  <c r="P36" i="12"/>
  <c r="P14" i="12"/>
  <c r="P12" i="12"/>
  <c r="P27" i="12"/>
  <c r="M14" i="13"/>
  <c r="M25" i="13"/>
  <c r="M38" i="13"/>
  <c r="M16" i="13"/>
  <c r="P18" i="12"/>
  <c r="P32" i="12"/>
  <c r="P38" i="12"/>
  <c r="P22" i="12"/>
  <c r="M30" i="13"/>
  <c r="M19" i="13"/>
  <c r="M29" i="13"/>
  <c r="M32" i="13"/>
  <c r="P40" i="12"/>
  <c r="P16" i="12"/>
  <c r="P23" i="12"/>
  <c r="P13" i="12"/>
  <c r="P41" i="12"/>
  <c r="M26" i="13"/>
  <c r="M12" i="13"/>
  <c r="N39" i="13"/>
  <c r="P33" i="12"/>
  <c r="P31" i="12"/>
  <c r="P26" i="12"/>
  <c r="E39" i="13"/>
  <c r="G4" i="12" l="1"/>
  <c r="Q30" i="12"/>
  <c r="Q28" i="12"/>
  <c r="Q39" i="12"/>
  <c r="Q18" i="12"/>
  <c r="Q36" i="12"/>
  <c r="Q23" i="12"/>
  <c r="Q33" i="12"/>
  <c r="Q11" i="12"/>
  <c r="G3" i="12" l="1"/>
  <c r="G5" i="12" s="1"/>
  <c r="S6" i="16"/>
  <c r="M230" i="7"/>
  <c r="AB183" i="7"/>
  <c r="AE183" i="7" s="1"/>
  <c r="G27" i="13"/>
  <c r="M27" i="13" s="1"/>
  <c r="M39" i="13" s="1"/>
  <c r="O27" i="13" l="1"/>
  <c r="O39" i="13" s="1"/>
  <c r="G39" i="13"/>
  <c r="F40" i="13" l="1"/>
  <c r="D41" i="13"/>
  <c r="P16" i="13" l="1"/>
  <c r="P24" i="13"/>
  <c r="P31" i="13"/>
  <c r="P9" i="13"/>
  <c r="P21" i="13"/>
  <c r="P38" i="13"/>
  <c r="P20" i="13"/>
  <c r="P8" i="13"/>
  <c r="P30" i="13"/>
  <c r="P14" i="13"/>
  <c r="P23" i="13"/>
  <c r="P19" i="13"/>
  <c r="P11" i="13"/>
  <c r="P29" i="13"/>
  <c r="P10" i="13"/>
  <c r="P17" i="13"/>
  <c r="P13" i="13"/>
  <c r="P22" i="13"/>
  <c r="P35" i="13"/>
  <c r="P28" i="13"/>
  <c r="P15" i="13"/>
  <c r="P36" i="13"/>
  <c r="P33" i="13"/>
  <c r="P25" i="13"/>
  <c r="P12" i="13"/>
  <c r="P34" i="13"/>
  <c r="P26" i="13"/>
  <c r="P37" i="13"/>
  <c r="P32" i="13"/>
  <c r="P18" i="13"/>
  <c r="P27" i="13"/>
  <c r="Q25" i="13" l="1"/>
  <c r="Q36" i="13"/>
  <c r="Q8" i="13"/>
  <c r="Q27" i="13"/>
  <c r="Q33" i="13"/>
  <c r="Q20" i="13"/>
  <c r="Q15" i="13"/>
  <c r="Q30" i="13"/>
</calcChain>
</file>

<file path=xl/comments1.xml><?xml version="1.0" encoding="utf-8"?>
<comments xmlns="http://schemas.openxmlformats.org/spreadsheetml/2006/main">
  <authors>
    <author>Diogo Pedrozo</author>
  </authors>
  <commentList>
    <comment ref="M199" authorId="0">
      <text>
        <r>
          <rPr>
            <b/>
            <sz val="9"/>
            <color indexed="81"/>
            <rFont val="Segoe UI"/>
            <charset val="1"/>
          </rPr>
          <t>Diogo Pedrozo:</t>
        </r>
        <r>
          <rPr>
            <sz val="9"/>
            <color indexed="81"/>
            <rFont val="Segoe UI"/>
            <charset val="1"/>
          </rPr>
          <t xml:space="preserve">
Não bate com valor da deliberação 162/2017
</t>
        </r>
      </text>
    </comment>
  </commentList>
</comments>
</file>

<file path=xl/sharedStrings.xml><?xml version="1.0" encoding="utf-8"?>
<sst xmlns="http://schemas.openxmlformats.org/spreadsheetml/2006/main" count="5531" uniqueCount="537">
  <si>
    <t>Recursos financeiros</t>
  </si>
  <si>
    <t>Fonte(s)</t>
  </si>
  <si>
    <t>Área de abrangência</t>
  </si>
  <si>
    <t xml:space="preserve">Prazo de execução </t>
  </si>
  <si>
    <t>Legenda:</t>
  </si>
  <si>
    <t xml:space="preserve">FEHIDRO </t>
  </si>
  <si>
    <t>Outras Fontes</t>
  </si>
  <si>
    <t>PDC 1 - BRH</t>
  </si>
  <si>
    <t>PDC 2 - GRH</t>
  </si>
  <si>
    <t>PDC 3 - MRQ</t>
  </si>
  <si>
    <t>PDC 4 - PCA</t>
  </si>
  <si>
    <t>PDC 5 - GDA</t>
  </si>
  <si>
    <t>PDC 6 - ARH</t>
  </si>
  <si>
    <t>PDC 7 - EHE</t>
  </si>
  <si>
    <t>PDC 8 - CCS</t>
  </si>
  <si>
    <t>1.1</t>
  </si>
  <si>
    <t>1.2</t>
  </si>
  <si>
    <t>1.4</t>
  </si>
  <si>
    <t>1.5</t>
  </si>
  <si>
    <t>1.6</t>
  </si>
  <si>
    <t>1.7</t>
  </si>
  <si>
    <t>2.1</t>
  </si>
  <si>
    <t>2.2</t>
  </si>
  <si>
    <t>2.3</t>
  </si>
  <si>
    <t>2.4</t>
  </si>
  <si>
    <t>2.5</t>
  </si>
  <si>
    <t>3.1</t>
  </si>
  <si>
    <t>3.2</t>
  </si>
  <si>
    <t>3.3</t>
  </si>
  <si>
    <t>3.4</t>
  </si>
  <si>
    <t>3.5</t>
  </si>
  <si>
    <t>4.1</t>
  </si>
  <si>
    <t>4.2</t>
  </si>
  <si>
    <t>5.1</t>
  </si>
  <si>
    <t>5.2</t>
  </si>
  <si>
    <t>5.3</t>
  </si>
  <si>
    <t>6.1</t>
  </si>
  <si>
    <t>6.2</t>
  </si>
  <si>
    <t>6.3</t>
  </si>
  <si>
    <t>7.1</t>
  </si>
  <si>
    <t>7.2</t>
  </si>
  <si>
    <t>7.3</t>
  </si>
  <si>
    <t>8.1</t>
  </si>
  <si>
    <t>8.2</t>
  </si>
  <si>
    <t>8.3</t>
  </si>
  <si>
    <t>PDC</t>
  </si>
  <si>
    <t>sub-PDC</t>
  </si>
  <si>
    <t>1.3</t>
  </si>
  <si>
    <t>Ação</t>
  </si>
  <si>
    <t>Descrição da Ação</t>
  </si>
  <si>
    <t>Meta da Ação</t>
  </si>
  <si>
    <t>Executor da Ação</t>
  </si>
  <si>
    <t>PDC e subPDC:</t>
  </si>
  <si>
    <t>Cobrança</t>
  </si>
  <si>
    <t>Compensação financeira</t>
  </si>
  <si>
    <t>refere-se aos recursos financeiros do FEHIDRO advindos da Cobrança pelo uso dos recursos hídricos.</t>
  </si>
  <si>
    <t>Cobrança:</t>
  </si>
  <si>
    <t>Compensação financeira:</t>
  </si>
  <si>
    <t>refere-se aos recursos financeiros do FEHIDRO advindos da Compensação financeira em decorrência dos aproveitamentos hidroenergéticos.</t>
  </si>
  <si>
    <t xml:space="preserve">Programa de Investimentos do FEHIDRO </t>
  </si>
  <si>
    <t>INDICADO (R$ mil)</t>
  </si>
  <si>
    <t>ESTIMADO PARA INDICAÇÃO (R$ mil)</t>
  </si>
  <si>
    <t>Total Quadriênio
Compensação
(R$ mil)</t>
  </si>
  <si>
    <t>Total Quadriênio
Cobrança
(R$ mil)</t>
  </si>
  <si>
    <t>TOTAL PREVISTO / ANO (R$ mil)</t>
  </si>
  <si>
    <t>TOTAL PREVISTO / QUADRIÊNIO (R$ mil)</t>
  </si>
  <si>
    <t>Programa de Investimentos Totais</t>
  </si>
  <si>
    <t>Total Quadriênio
FEHIDRO
(R$ mil)</t>
  </si>
  <si>
    <t>Total Quadriênio
Outras Fontes
(R$ mil)</t>
  </si>
  <si>
    <t>% de INVESTIMENTO nos subPDCs PRIORITÁRIOS</t>
  </si>
  <si>
    <t>% de INVESTIMENTO nos demais subPDCs</t>
  </si>
  <si>
    <t>Obs.: o quadro acima refere-se ao item 4.3.2 - Montagem do Programa de Investimentos, do Anexo da Deliberação CRH 146/2012.</t>
  </si>
  <si>
    <t>Obs.: o quadro acima refere-se ao item 4.3.1. Definição das Metas e Ações para Gestão dos Recursos Hídricos da UGRHI, do Anexo da Deliberação CRH 146/2012.</t>
  </si>
  <si>
    <t>% de INVESTIMENTO no PDC 1 e PDC 2</t>
  </si>
  <si>
    <t>R$ TOTAL PREVISTO / ANO</t>
  </si>
  <si>
    <t>R$ TOTAL PREVISTO / QUADRIÊNIO</t>
  </si>
  <si>
    <t>Prioridade de execução</t>
  </si>
  <si>
    <t>Total de acordo com art 2º  Del. CRH 188/16</t>
  </si>
  <si>
    <t>Total Triênio
Compensação
(R$ mil)</t>
  </si>
  <si>
    <t>Total Triênio
Cobrança
(R$ mil)</t>
  </si>
  <si>
    <t>% por subPDC no Triênio</t>
  </si>
  <si>
    <t>% por PDC no Triênio</t>
  </si>
  <si>
    <t>Total Triênio
FEHIDRO
(R$ mil)</t>
  </si>
  <si>
    <t>Total Triênio
Outras Fontes
(R$ mil)</t>
  </si>
  <si>
    <t>Total no Triênio / subPDC
(%)</t>
  </si>
  <si>
    <t>Total no Triênio / PDC
(%)</t>
  </si>
  <si>
    <t>subPDC indicado como prioritário para o triênio.</t>
  </si>
  <si>
    <t>subPDCs indicados como prioritários para o triênio.</t>
  </si>
  <si>
    <t>NÃO PREENCHA A PLANILHA PI FEHIDRO. SEU PREENCHIMENTO É AUTOMÁTICO À PARTIR DA PLANILHA PA.</t>
  </si>
  <si>
    <t>PREENCHA CORRETAMENTE A PLANILHA PA, CONFORME AS INSTRUÇÕES, PARA NÃO GERAR ERROS NAS PLANILHAS PI FEHIDRO E PI GERAL</t>
  </si>
  <si>
    <t>NÃO PREENCHA A PLANILHA PI GERAL. SEU PREENCHIMENTO É AUTOMÁTICO À PARTIR DA PLANILHA PA.</t>
  </si>
  <si>
    <t>Deliberado</t>
  </si>
  <si>
    <t>Licitado</t>
  </si>
  <si>
    <t>Revisão do Plano Municipal de Saneamento Básico do Município de Vinhedo</t>
  </si>
  <si>
    <t>100% dos municípios das Bacias PCJ com PMSB</t>
  </si>
  <si>
    <t>Alta</t>
  </si>
  <si>
    <t>Contratação de Projetos Executivos de Engenharia das Estações de Tratamento de Lodo das ETAs I e II do Município de Valinhos/SP</t>
  </si>
  <si>
    <t>Desenvolver Projetos Executivos de Engenharia das Estações de Tratamento de Lodo das ETAs I e II do Município de Valinhos/SP</t>
  </si>
  <si>
    <t>Implantação do Coletor Tronco, Estação Elevatória e Linha de Recalque da Região Central do Município de Capivari - SP</t>
  </si>
  <si>
    <t>Implantar Coletor Tronco, Estação Elevatório e Linha de Recalque da Região Central do Município de Capivari/SP</t>
  </si>
  <si>
    <t>Implantação da 2ª Etapa da ETE Samambaia no Município de São Pedro - SP</t>
  </si>
  <si>
    <t>Implantação do Coletor Tronco, Linha de Recalque e Estação Elevatória de Esgoto Pinheirinho e Coletor Tronco Samambaia no Município de São Pedro - SP</t>
  </si>
  <si>
    <t>Implantação da ETE Barrocão - 2ª Etapa - Obras Civis</t>
  </si>
  <si>
    <t>Serviços de obras civis da ETE Barrocão - 2ª Etapa</t>
  </si>
  <si>
    <t>Implantação da ETE Barrocão - 3ª Etapa - Equipamentos e Materiais Hidráulicos</t>
  </si>
  <si>
    <t>Implantar equipamentos e materiais hidráulicos da ETE Barrocão - 3ª Etapa</t>
  </si>
  <si>
    <t>Projeto do Sistema de Recuperação e Reúso de Água de Lavagem dos Filtros e Decantadores da ETA e Disposição Final do Lodo no Município de Saltinho</t>
  </si>
  <si>
    <t>Desenvolver Projeto do Sistema de Recuperação e Reúso de Água de Lavagem dos Filtros e Decantadores da ETA e Disposição Final do Lodo no Município de Saltinho</t>
  </si>
  <si>
    <t>Substituição de Redes de Cimento Amianto e Instalação de Válvulas Redutoras de Pressão na Zona Alta ETA 1 - Bairro do Castelo</t>
  </si>
  <si>
    <t>Processo de Substituição de Redes de Cimento Amianto e Instalação de Válvulas Redutoras de Pressão na Zona Alta ETA 1 - Bairro do Castelo</t>
  </si>
  <si>
    <t>Implantação do Projeto de Combate às Perdas de Água com Fornecimento e Instalação de Macromedidores de Vazão, Sistema de Monitoramento Via Telemetria no Sistema de Abastecimento de Água do Município de Cordeirópolis - SP</t>
  </si>
  <si>
    <t>Implantação do Projeto de Combate às Perdas de Água, com Implantação Física da Setorização, Fornecimento e Instalação de Macromedidores de Vazão e Nível e Sistema de Monitoramento Via Telemetria no Sistema de Abastecimento de Água no Município de Louveira - SP</t>
  </si>
  <si>
    <t>Instalação de Válvulas Redutoras de Pressão (VRP) e Monitoramento das Pressões de Água Através da Instalação de Sensores de Pressão e Telemetria no Sistema de Distribuição de Água do Município de Rafard - SP</t>
  </si>
  <si>
    <t>Instalar Válvulas Redutoras de Pressão (VRP) e Monitorar as Pressões de Água Através de Sensores de Pressão e Telemetria,a serem instalados, no Sistema de Distribuição de Água do Município de Rafard - SP</t>
  </si>
  <si>
    <t>Implantação do Setor Vista Alegre do Sistema de Distribuição de Água no Município de Vinhedo</t>
  </si>
  <si>
    <t>Implantação do Projeto de Combate às Perdas de Água, com Pesquisa de Vazamento Não Visível e Fornecimento e Instalação de Macromedidores de Vazão e Nível e Sistema de Monitoramento Via Telemetria no Sistema de Abastecimento de Água no Município de Pedreira - SP</t>
  </si>
  <si>
    <t>Implantar Projeto de Combate às Perdas de Água, envovlendo Pesquisa de Vazamento Não Visível e Fornecimento e Instalação de Macromedidores de Vazão e Nível e Sistema de Monitoramento Via Telemetria no Sistema de Abastecimento de Água no Município de Pedreira - SP</t>
  </si>
  <si>
    <t>Elaboração de Sistema de Gestão Técnica (SGT) com Geoprocessamento (SIG) no Município de Monte Alegre do Sul Visando o Controle das Perdas de Água no Sistema de Abastecimento</t>
  </si>
  <si>
    <t>Elaborar Sistema de Gestão Técnica (SGT) com Geoprocessamento (SIG) no Município de Monte Alegre do Sul Visando o Controle das Perdas de Água no Sistema de Abastecimento</t>
  </si>
  <si>
    <t>Implantação do Projeto de Combate às Perdas de Água, com Fornecimento e Instalação de Macromedidores de Vazão e Pesquisa de Vazamentos Não Visíveis nos Setores de Distribuição de Água do Jardim Ubá e Planalto Serra Verde do Município de Itirapina - SP</t>
  </si>
  <si>
    <t>Implantar Projeto de Combate às Perdas de Água, com Fornecimento e Instalação de Macromedidores de Vazão e Pesquisa de Vazamentos Não Visíveis nos Setores de Distribuição de Água do Jardim Ubá e Planalto Serra Verde do Município de Itirapina - SP</t>
  </si>
  <si>
    <t>Valor Total Deliberado
(R$)</t>
  </si>
  <si>
    <t>Valor Total Licitado
(R$)</t>
  </si>
  <si>
    <t>Muito Alta</t>
  </si>
  <si>
    <t>Operadores de Saneamento</t>
  </si>
  <si>
    <t xml:space="preserve">Implantar Coletor Tronco, Linha de Recalque e Estação Elevatória de Esgoto Pinheirinho e Coletor Tronco Samambaia no Município de São Pedro - SP
</t>
  </si>
  <si>
    <t>Tratar 85,5 % do volume de esgoto gerado nos municípios das Bacias PCJ até o ano de 2021</t>
  </si>
  <si>
    <t>Alcance de uma média de 25% de perdas globais nos municípios das Bacias PCJ até o ano de 2021</t>
  </si>
  <si>
    <t>Implantar Projeto de Combate às Perdas de Água com Fornecimento e Instalação de Macromedidores de Vazão, Sistema de Monitoramento Via Telemetria no Sistema de Abastecimento de Água do Município de Cordeirópolis - SP</t>
  </si>
  <si>
    <t xml:space="preserve">Implantar o Projeto de Combate às Perdas de Água, com Setorização, Fornecimento e Instalação de Macromedidores de Vazão e Nível e Sistema de Monitoramento Via Telemetria no Sistema de Abastecimento de Água no Município de Louveira - SP
</t>
  </si>
  <si>
    <t xml:space="preserve">Implantar o Setor Vista Alegre do Sistema de Distribuição de Água no Município de Vinhedo
</t>
  </si>
  <si>
    <t xml:space="preserve">Elaboração do Cadastro Georreferenciado de Rede de Coleta e Afastamento de Efluentes - Tubulação e Poços de Visita - no Município de Pedreira </t>
  </si>
  <si>
    <t xml:space="preserve">Elaborar Cadastro Georreferenciado de Rede de Coleta e Afastamento de Efluentes - Tubulação e Poços de Visita - no Município de Pedreira </t>
  </si>
  <si>
    <t>Cadastro elaborado</t>
  </si>
  <si>
    <t>Elaboração de Sistema de Gestão Técnica (SGT) com Geoprocessamento (SIG) no Município de Bom Jesus dos Perdões Visando o Controle das Perdas de Água no Sistema de Abastecimento</t>
  </si>
  <si>
    <t>Elaborar Sistema de Gestão Técnica (SGT) com Geoprocessamento (SIG) no Município de Bom Jesus dos Perdões Visando o Controle das Perdas de Água no Sistema de Abastecimento</t>
  </si>
  <si>
    <t>Sistema implantado</t>
  </si>
  <si>
    <t>Município de Vinhedo - SP</t>
  </si>
  <si>
    <t>Município de Capivari - SP</t>
  </si>
  <si>
    <t>Município de Bom Jesus dos Perdões - SP</t>
  </si>
  <si>
    <t>Implantação de Coletor Tronco, Linha de Recalque, Estação Elevatória de Esgoto e Estações de Tratamento de Esgotos</t>
  </si>
  <si>
    <t>Projeto e desenvolvimento de obras para instalação de Coletor Tronco, Linha de Recalque, Estação Elevatória de Esgoto e Estações de Tratamento de Esgotos em municipios das Bacias PCJ, conforme prioridades anualmente estabelecidas pelo GT-Critérios</t>
  </si>
  <si>
    <t>Tratar 85,5 % do volume de esgoto gerado nos municípios das Bacias PCJ até o ano de 2020</t>
  </si>
  <si>
    <t>Estudos, planos e projetos visando tratamento de esgotos nas Bacias PCJ</t>
  </si>
  <si>
    <t>Elaborar projetos que viabilizem a implementação de sistemas de esgotamento sanitário em municipios das Bacias PCJ</t>
  </si>
  <si>
    <t>No mínimo 2 projetos contratados até o ano de 2020</t>
  </si>
  <si>
    <t>No mínimo 2 projetos contratados até o ano de 2019</t>
  </si>
  <si>
    <t>A definir</t>
  </si>
  <si>
    <t>Município de Rafard - SP</t>
  </si>
  <si>
    <t xml:space="preserve">Implantar a segunda 2ª Etapa da ETE Samambaia no Município de São Pedro - SP
</t>
  </si>
  <si>
    <t>Municipio de Valinhos - SP</t>
  </si>
  <si>
    <t>Município de São Pedro - SP</t>
  </si>
  <si>
    <t>Município de Santa Bárbara d'Oeste - SP</t>
  </si>
  <si>
    <t>Município de Saltinho</t>
  </si>
  <si>
    <t>Implantação das Adequações e Ampliações na Estação de Tratamento de Esgoto (ETE) do Horto no Município de São Pedro/SP</t>
  </si>
  <si>
    <t>Efetuar as Adequações e Ampliações na Estação de Tratamento de Esgoto (ETE) do Horto no Município de São Pedro/SP</t>
  </si>
  <si>
    <t>Implantação dos Sistemas Complementares de Afastamento de Esgoto do Município de São Pedro - SP</t>
  </si>
  <si>
    <t>Efetuar a complementaçao dos Sistemas de Afastamento de Esgoto do Município de São Pedro - SP</t>
  </si>
  <si>
    <t>Construção do 4º Módulo do Reator Anaeróbico (UASB) e Recuperação do Guarda Corpo da Estação de Tratamento de Esgoto de Louveira</t>
  </si>
  <si>
    <t>Construir o 4º Módulo do Reator Anaeróbico (UASB) e Recuperação do Guarda Corpo da Estação de Tratamento de Esgoto de Louveira</t>
  </si>
  <si>
    <t>Adequação do Sistema de Tratamento de Esgoto da ETE Pinheirinho Situada no Município de Vinhedo - SP - Etapa 1</t>
  </si>
  <si>
    <t>Efetuar a adequação do Sistema de Tratamento de Esgoto da ETE Pinheirinho Situada no Município de Vinhedo - SP - Etapa 1</t>
  </si>
  <si>
    <t>Implantação do Sistema de Desidratação de Lodo da Estação de Tratamento de Água I no Município de Capivari/ SP</t>
  </si>
  <si>
    <t>Implantar o Sistema de Desidratação de Lodo da Estação de Tratamento de Água I no Município de Capivari/ SP</t>
  </si>
  <si>
    <t>Implantação do Coletor Tronco Engenho Velho</t>
  </si>
  <si>
    <t>Implantar Coletor Tronco Engenho Velho</t>
  </si>
  <si>
    <t>Município de Louveira - SP</t>
  </si>
  <si>
    <t>Minicípio de Capivari - SP</t>
  </si>
  <si>
    <t>Implantação da Estação de Tratamento de Lodo da ETA 4 - Portão</t>
  </si>
  <si>
    <t>ETE Balsa</t>
  </si>
  <si>
    <t>Efetuar a readequação da ETE Balsa</t>
  </si>
  <si>
    <t>EEE Barrocão</t>
  </si>
  <si>
    <t>Implantação de Estação Elevatória de Esgoto Barrocão</t>
  </si>
  <si>
    <t>Elaboração do Projeto Executivo do Sistema de Afastamento (Coletores Tronco) do Córrego Tijuco Preto no Município de Rio das Pedras</t>
  </si>
  <si>
    <t xml:space="preserve">Elaborar Projeto Executivo do Sistema de Afastamento (Coletores Tronco) do Córrego Tijuco Preto no Município de Rio das Pedras
</t>
  </si>
  <si>
    <t>Implantação do Sistema de Esgotamento Sanitário da Bacia do Córrego Santa Gertrudes e Sub-Bacia do Afluente do Córrego das Amoreiras no Município de Cordeirópolis - SP</t>
  </si>
  <si>
    <t>Implantar Sistema de Esgotamento Sanitário da Bacia do Córrego Santa Gertrudes e Sub-Bacia do Afluente do Córrego das Amoreiras no Município de Cordeirópolis - SP</t>
  </si>
  <si>
    <t>Município de Atibaia - SP</t>
  </si>
  <si>
    <t>Município de Rio das Pedras - SP</t>
  </si>
  <si>
    <t>Município de Cordeirópolis - SP</t>
  </si>
  <si>
    <t>Implantação de ações previstas nos Planos Municipais de Redução de Perdas</t>
  </si>
  <si>
    <t>Implantar ações visando a redução de perdas de água nos sistemas de abastecimento público em municípios das Bacias PCJ, conforme previsão em Planos Municipais de Redução de Perdas elaborados conforme metodologia reconhecida pelos Comitês PCJ</t>
  </si>
  <si>
    <t>Alcance de uma média de 25% de perdas globais nos municípios das Bacias PCJ até o ano de 2020</t>
  </si>
  <si>
    <t>Execução do Cadastro do Sistema de Abastecimento de Água com Sistema de Informação Geográfica para o Município de Rafard</t>
  </si>
  <si>
    <t>Executar Cadastro do Sistema de Abastecimento de Água com Sistema de Informação Geográfica para o Município de Rafard</t>
  </si>
  <si>
    <t>Implantação do Projeto de Setorização e Zonas de Pressão no Sistema de Distribuição de Água do Município de Ipeúna/SP</t>
  </si>
  <si>
    <t>Implantar Projeto de Setorização e Zonas de Pressão no Sistema de Distribuição de Água do Município de Ipeúna/SP</t>
  </si>
  <si>
    <t>Instalação de Macromedidores e Sensores de Pressão</t>
  </si>
  <si>
    <t>Instalar Macromedidores e Sensores de Pressão</t>
  </si>
  <si>
    <t>Implantação do Setor São Joaquim no Sistema de Distribuição de Água do Município de Vinhedo</t>
  </si>
  <si>
    <t>Implantar Setor São Joaquim no Sistema de Distribuição de Água do Município de Vinhedo</t>
  </si>
  <si>
    <t>Adequação de Setorização com Medição de Vazão e Substituição/Implantação de Rede de Distribuição de Água Tratada e de Ligações Domiciliares do "Setor 17 - Jardim Capuava", no Município de Nova Odessa</t>
  </si>
  <si>
    <t>Adequar da Setorização com Medição de Vazão e Substituição/Implantação de Rede de Distribuição de Água Tratada e de Ligações Domiciliares do "Setor 17 - Jardim Capuava", no Município de Nova Odessa</t>
  </si>
  <si>
    <t xml:space="preserve">Fornecimento e Instalação de Macromedidores de Nível, Estação Remota com Infraestrutura Elétrica para Automação e Substituição de Hidrômetros nos Setores de Distribuição de Água do Jardim Ubá e Planalto Serra Verde do Município de Itirapina - SP </t>
  </si>
  <si>
    <t xml:space="preserve">Fornecer e Instalar Macromedidores de Nível, Estação Remota com Infraestrutura Elétrica para Automação e Substituição de Hidrômetros nos Setores de Distribuição de Água do Jardim Ubá e Planalto Serra Verde do Município de Itirapina - SP </t>
  </si>
  <si>
    <t xml:space="preserve">Implantação da 1ª Etapa do Programa de Controle e Redução de Perdas de Água no Sistema de Abastecimento de Água no Município de Rio das Pedras </t>
  </si>
  <si>
    <t xml:space="preserve">Implantar a 1ª Etapa do Programa de Controle e Redução de Perdas de Água no Sistema de Abastecimento de Água no Município de Rio das Pedras </t>
  </si>
  <si>
    <t>Implantação de Estações Remotas de Medição (vazão e pressão) e Automação (comando, controle e proteção do conjunto moto-bombas) com transmissão de dados por telemetria via radiofrequência, a serem instalados nas Estações de Captação de Água Bruta do SAAE - Indaiatuba</t>
  </si>
  <si>
    <t>Implantar Estações Remotas de Medição (vazão e pressão) e Automação (comando, controle e proteção do conjunto moto-bombas) com transmissão de dados por telemetria via radiofrequência, nas Estações de Captação de Água Bruta do SAAE - Indaiatuba</t>
  </si>
  <si>
    <t xml:space="preserve">Implantação do Projeto de Combate às Perdas de Água, com Monitoramento das Pressões na Rede através do Sistema de Comunicação Via Telemetria e a Pesquisa de Vazamentos Não Visíveis nas Redes, Ramais e Cavaletes, do Sistema de Distribuição de Água do Município de Louveira </t>
  </si>
  <si>
    <t xml:space="preserve">Implantar Projeto de Combate às Perdas de Água, com Monitoramento das Pressões na Rede através do Sistema de Comunicação Via Telemetria e  Pesquisa de Vazamentos Não Visíveis nas Redes, Ramais e Cavaletes, do Sistema de Distribuição de Água do Município de Louveira </t>
  </si>
  <si>
    <t>Implantação e Melhoria da Macromedição do Município de Valinhos</t>
  </si>
  <si>
    <t>Implantar e efetuar melhorias na Macromedição do Município de Valinhos</t>
  </si>
  <si>
    <t>2ª Etapa: Substituição de 4.700 Hidrômetros Área Urbana Artur Nogueira</t>
  </si>
  <si>
    <t>Executar a 2ª Etapa da Substituição de 4.700 Hidrômetros na Área Urbana Artur Nogueira</t>
  </si>
  <si>
    <t>Município de Ipeúna - SP</t>
  </si>
  <si>
    <t>Município de Saltinho - SP</t>
  </si>
  <si>
    <t>Município de Analândia - SP</t>
  </si>
  <si>
    <t>Município de Pedreira - SP</t>
  </si>
  <si>
    <t>Municipio de Pedreira - SP</t>
  </si>
  <si>
    <t>Município de Monte Alegre do Sul - SP</t>
  </si>
  <si>
    <t>Municpío de Itirapina - SP</t>
  </si>
  <si>
    <t>Município de Indaiatuba - SP</t>
  </si>
  <si>
    <t>Município de Nova Odessa - SP</t>
  </si>
  <si>
    <t>Município de Valinhos - SP</t>
  </si>
  <si>
    <t>Município de Arthur Nogueira -SP</t>
  </si>
  <si>
    <t>Manutenção do SSD PCJ</t>
  </si>
  <si>
    <t>1.a - Gerenciamento e acompanhamento do desenvolvimento de atualizações para o SSD PCJ</t>
  </si>
  <si>
    <t>SSD em Funcionamento</t>
  </si>
  <si>
    <t>Manutenção da rede hidrometeorológica</t>
  </si>
  <si>
    <t>1.b - Informações Hidrometeorologicas das Bacias PCJ, com interligação à Sala de Situação</t>
  </si>
  <si>
    <t>Rede hidrometeorológica em operação</t>
  </si>
  <si>
    <t>Manutenção da rede hidrológica</t>
  </si>
  <si>
    <t>1.c1 - Informações Hidrológicas das Bacias PCJ, com interligação à Sala de Situação</t>
  </si>
  <si>
    <t>Rede hidrológica em operação</t>
  </si>
  <si>
    <t>Modelo para previsão de vazões</t>
  </si>
  <si>
    <t xml:space="preserve">1.c2 - Desenvolvimento de modelo de previsão de vazão com base em previsões meteorológicas </t>
  </si>
  <si>
    <t>Modelo em operação</t>
  </si>
  <si>
    <t>Instalação da rede de qualidade</t>
  </si>
  <si>
    <t>1.d 1-Informações de qualidade das águas das Bacias PCJ, com interligação à Sala de Situação</t>
  </si>
  <si>
    <t>Rede de qualidade em operação</t>
  </si>
  <si>
    <t>Manutenção da rede de qualidade de apoio operacional à CETESB e Sala de Situação PCJ</t>
  </si>
  <si>
    <t>1.d2 -Informações de qualidade das águas das Bacias PCJ, com interligação à Sala de Situação</t>
  </si>
  <si>
    <t>Contratação de mão de obra especializada</t>
  </si>
  <si>
    <t>Plano para implenatação da rede demonitoramento de águas subterrâneas</t>
  </si>
  <si>
    <t>1.e - Informações de Águas Subterraneas das Bacias PCJ, com interligação à Sala de Situação</t>
  </si>
  <si>
    <t>Plano elaborado</t>
  </si>
  <si>
    <t>Manutenção de infraestrutura e serviços de Tecnologia de Informação</t>
  </si>
  <si>
    <t>2 - Ações de Tecnologia da Informação na Agência das Bacias PCJ</t>
  </si>
  <si>
    <t>Apoio à Coordenação de Sistema de Informações da Agência das Bacias PCJ</t>
  </si>
  <si>
    <t>3 - Contratação de serviço de apoio operacional à coordenação de Sistema de Informações</t>
  </si>
  <si>
    <t>Encamihamento do Enquadramento</t>
  </si>
  <si>
    <t xml:space="preserve"> 1 - Encaminhamento e acompanhamento das discussões da proposta de enquadramento junto aos Conselhos estaduais de Minas Gerais , São Paulo e Conselho Nacional;</t>
  </si>
  <si>
    <t>Proposta referendada nos respectivos conselhos</t>
  </si>
  <si>
    <t>Propostas para melhoria da eficiência das ETEs</t>
  </si>
  <si>
    <t xml:space="preserve"> 2 -Contratação de Estudos e propostas de melhorias da eficiência operacional das ETEs municipais</t>
  </si>
  <si>
    <t>Estudo contratado</t>
  </si>
  <si>
    <t>1.6 Legislação</t>
  </si>
  <si>
    <t>Atualização da Política Municipal de Recursos Hídricos</t>
  </si>
  <si>
    <t>1- Revisão/Atualização dos objetívos da Política Municipal de Recursos Hídricos</t>
  </si>
  <si>
    <t>Política aprovada, com o respectivo programa</t>
  </si>
  <si>
    <t>Desenvolvimento da Política Municipal de Recursos Hídricos</t>
  </si>
  <si>
    <t>2 - Definição das etapas de implantação da Politica Municipal de Recursos Hídricos</t>
  </si>
  <si>
    <t>Programa implementado</t>
  </si>
  <si>
    <t>Desenvolvimento de estudos e Projetos para o Programa de Recuperação, Conservação e Proteção de Áreas</t>
  </si>
  <si>
    <t>1.a) Estudos e Projetos para o Programa de Recuperação, Conservação e Proteção de Áreas</t>
  </si>
  <si>
    <t>Elaboração de no mínimo 50 Planos Integrais de Propriedade elaborados</t>
  </si>
  <si>
    <t>Implementação de ações preparativas para o Programa de Pagamento por Serviços Ambientais (Pré PSA)</t>
  </si>
  <si>
    <t>2.a) Ações preparativas para o Programa de Pagamento por Serviços Ambientais</t>
  </si>
  <si>
    <t>Elaboração e no mínimo 50 Planos Integrais de Propriedade elaborados</t>
  </si>
  <si>
    <t>1.2 Apoio ao planejamento e gestão de recursos hídricos</t>
  </si>
  <si>
    <t>Desevolvimento de Estudos e projetos de proteção da Mata Atântica</t>
  </si>
  <si>
    <t>4.a) Estudos e projetos de proteção da Mata Atântica</t>
  </si>
  <si>
    <t>Desevolvimento de serviços para proteção da Mata Atântica</t>
  </si>
  <si>
    <t>4.b) Serviços de proteção da Mata Atântica</t>
  </si>
  <si>
    <t>Implementação do projeto LUISA</t>
  </si>
  <si>
    <t>5- Realização de levantamento de Unidades para Investimeto em Serviços Ambientais</t>
  </si>
  <si>
    <t>Instalação de Software de apoio para o LUISA</t>
  </si>
  <si>
    <t>Realização de parcecria com a AGENCAMP</t>
  </si>
  <si>
    <t>6 - Parceria com a AGENCAMP</t>
  </si>
  <si>
    <t>Elaboração de diagnóstico ambiental para os municipis da RMC localizados nas Bacias PCJ, visando confecção de Planos Integrais de Propriedade</t>
  </si>
  <si>
    <t>Apoio à Coordenação de Gestão da Agência das Bacias PCJ</t>
  </si>
  <si>
    <t>7- Contratação de serviço de apoio operacional à Coordenação de Gestão</t>
  </si>
  <si>
    <t>Elaboração de Plano Diretor de Recomposição Florestal</t>
  </si>
  <si>
    <t>8- Plano Diretor Florestal</t>
  </si>
  <si>
    <t>Melhoria de Eficiência no tratamento de lodos em ETAs e ETEs</t>
  </si>
  <si>
    <t>1 - Contratação de prestação de serviços  visando estudos para melhoria da eficiência dos sistemas para lodo de ETA e ETE.</t>
  </si>
  <si>
    <t>Remuneração de Agênte Técnico da Cobrança Federal</t>
  </si>
  <si>
    <t xml:space="preserve">2 - Remuneração do Agente Técnico </t>
  </si>
  <si>
    <t>Contratação da prestação de serviço</t>
  </si>
  <si>
    <t>Elaboração de Plano Diretor de Reúso</t>
  </si>
  <si>
    <t>3 - Contratação de Serviços visando a Elaboração do Plano Diretor de Reúso.</t>
  </si>
  <si>
    <t>Incentivo à elaboração de Planos de Segurança da Água</t>
  </si>
  <si>
    <t>4. a) Plano de Segurança da Água</t>
  </si>
  <si>
    <t>Contratação de capacitação para os municípios</t>
  </si>
  <si>
    <t>Estudos para cálculo do ISA</t>
  </si>
  <si>
    <t>4. b) ïndice de Salubridade Ambiental</t>
  </si>
  <si>
    <t>Indicadores calculdados para os municipios das Bacias PCJ</t>
  </si>
  <si>
    <t>Estudos sobre tratailidade da água</t>
  </si>
  <si>
    <t>4. c) Estudo Sobre condições de tratabilidade da água</t>
  </si>
  <si>
    <t>Adequação de ETEs insdustriais</t>
  </si>
  <si>
    <t>5 - Contratação de Estudo visando adequação das ETEs industriais visando o enquadramento</t>
  </si>
  <si>
    <t>Apoio à Coordenação de Projetos da Agência das Bacias PCJ</t>
  </si>
  <si>
    <t>2 - Contratação de serviço de apoio operacional à coordenação de Projetos</t>
  </si>
  <si>
    <t>Desenvolvimento Plano Diretor de Macrodrenagem do Rio Judiaí</t>
  </si>
  <si>
    <t>1 - Bacia do Rio Jundiaí</t>
  </si>
  <si>
    <t>Desenvolvimento Plano Diretor de Macrodrenagem do Rio Capivari</t>
  </si>
  <si>
    <t>2- Bacia do Rio Capivari</t>
  </si>
  <si>
    <t>Desenvolvimento Plano Diretor de Macrodrenagem do Rio Quilombo</t>
  </si>
  <si>
    <t>3 - Revisão PDM Rib Quilombo</t>
  </si>
  <si>
    <t>Estudos e anteprojeto para  o Ribeirão Campestre em Camanducaia - MG</t>
  </si>
  <si>
    <t>5 - Rio Camanducaia</t>
  </si>
  <si>
    <t>Anteprojeto elaborado</t>
  </si>
  <si>
    <t>Estudos e projetos para macrodrenagem do Córrego Divinéia/Olaria em Itapeva-MG</t>
  </si>
  <si>
    <t>6 - Corrego Divinéia</t>
  </si>
  <si>
    <t>Projeto elaborado</t>
  </si>
  <si>
    <t>Elaboração de Planos Muicipais de Saneamento Básico</t>
  </si>
  <si>
    <t>1- Plano Municipal de Saneamento básico</t>
  </si>
  <si>
    <t>Elaboração de Planos Diretores de Combate À Perdas</t>
  </si>
  <si>
    <t>2 -Plano Diretor de Combate às Perdas</t>
  </si>
  <si>
    <t>100% dos municípios das Bacias PCJ com PRP</t>
  </si>
  <si>
    <t>Realização de Estudo de Alternativas para Abastecimento público na Bacia do Rio Corumbataí</t>
  </si>
  <si>
    <t>4 - Estudo de Alternativas para Abastecimento público na Bacia do Rio Corumbataí</t>
  </si>
  <si>
    <t>Realização de Estudo para definição de áreas de restrição e Controle de Captação e Uso das Águas Subterrâneas</t>
  </si>
  <si>
    <t>5 - Estudo para definição de áreas de restrição e Controle de Captação e Uso das Águas Subterrâneas</t>
  </si>
  <si>
    <t>Realização de Estudo de Avaliação da Disponibilidade Hídrica e recarga do Sistema Aquifero Guarani</t>
  </si>
  <si>
    <t>6 - Estudo de Avaliação da Disponibilidade Hídrica e recarga do Sistema Aquifero Guarani</t>
  </si>
  <si>
    <t>Contratação de prestação de serviços para desenvolvimento de metodologia visando a definição de uso insignificante nas Bacias PCJ</t>
  </si>
  <si>
    <t>7 - Contratação de prestação de serviços para desenvolvimento de metodologia visando a definição de uso insignificante nas Bacias PCJ</t>
  </si>
  <si>
    <t>Estudos para caracterização das fontes de poluição difusa, nas áreas urbanas e rurais</t>
  </si>
  <si>
    <t>8 - Estudos para caracterização das fontes de poluição difusa, nas áreas urbanas e rurais</t>
  </si>
  <si>
    <t>Estudo de Avaliação Hidrogeologica</t>
  </si>
  <si>
    <t>9 - Estudo de Avaliação Hidrogeologica visando captação de água</t>
  </si>
  <si>
    <t>1.1 Bases de dados e sistemas de informações em recursos hídricos</t>
  </si>
  <si>
    <t>Desenvolvimento de sistemas para a SE</t>
  </si>
  <si>
    <t xml:space="preserve">4 - Tecnologias para aperfeiçoamento dos Sistemas  da Secretaria Executiva dos Comitês </t>
  </si>
  <si>
    <t>Sistemas em funcionamento</t>
  </si>
  <si>
    <t>Apoio à Secretaria Executiva dos Comitês PCJ</t>
  </si>
  <si>
    <t>5 - Contratação de serviço de apoio operacional à Secretaria Executiva</t>
  </si>
  <si>
    <t>Apoio à Secretaria Executiva dos CBH PJ01</t>
  </si>
  <si>
    <t>1 - Contratação de serviço de apoio operacional à coordenação de gestao para atendimento ao PJ.</t>
  </si>
  <si>
    <t>Apoio ao CAR em Minas Gerais</t>
  </si>
  <si>
    <t>2 - CAR - PCJ MINEIRO</t>
  </si>
  <si>
    <t>No mínimo 60% da área da porção mineira das Bacias PCJ cadastrada</t>
  </si>
  <si>
    <t>Revisar o Plano Municipal de Saneamento Básico Vigente do Município de Vinhedo</t>
  </si>
  <si>
    <t>Atualização do Plano Diretor de Combate e Redução de Perdas do Sistema de Abastecimento de Água da Estância de Atibaia</t>
  </si>
  <si>
    <t>Atualizar o Plano Diretor de Combate e Redução de Perdas do Sistema de Abastecimento de Água da Estância de Atibaia</t>
  </si>
  <si>
    <t>Plano atualizado</t>
  </si>
  <si>
    <t>Agência das Bacias PCJ</t>
  </si>
  <si>
    <t>Média</t>
  </si>
  <si>
    <t>Governo Estadual Paulista</t>
  </si>
  <si>
    <t>Baixa</t>
  </si>
  <si>
    <t>Muito Baixa</t>
  </si>
  <si>
    <t>Cobrança Federal</t>
  </si>
  <si>
    <t>Cobrança Estadual Paulista</t>
  </si>
  <si>
    <t>Acompanhamento do enquadramento</t>
  </si>
  <si>
    <t xml:space="preserve">3 - Acompanhamento das ações e resultados nos trechos reenquadráveis visando a manutenção dos cursos d'água nas classes de qualidade </t>
  </si>
  <si>
    <t>Relatórios emitidos para o Rio Jundiaí</t>
  </si>
  <si>
    <t>Apoio aos orgão gestores para emissão de outorgas</t>
  </si>
  <si>
    <t xml:space="preserve">1 - Apoio aos trabalhos de Fiscalização, Cadastramento, Licenciamento e Regularização de outorgas de poços tubulares profundos e captações superficiais; </t>
  </si>
  <si>
    <t>Apoio à entidade do meio rural para emissão de outorgas</t>
  </si>
  <si>
    <t>2 - Parceria com entidades ligadas ao setor para realização de outorgas de uso no meio rural</t>
  </si>
  <si>
    <t>Desenvolvimento de sistema para cobrança pelo uso dos recursos hídricos</t>
  </si>
  <si>
    <t>3 - Desenvolvimento do Sistema de Cobrança</t>
  </si>
  <si>
    <t>Sistema de Cobrança em funcionamento</t>
  </si>
  <si>
    <t>Revisão e acompanhamento do Plano de Bacias</t>
  </si>
  <si>
    <t>3 - Plano de Bacias</t>
  </si>
  <si>
    <t>Relatório de acompanhamento elaborado</t>
  </si>
  <si>
    <t>2.5 Articulação e cooperação para a gestão integrada dos recursos hídricos</t>
  </si>
  <si>
    <t>Apoio à reuniões pleárias</t>
  </si>
  <si>
    <t>1- Logistica e Suporte às reuniões plenárias e das Câmaras Técnicas dos Comitês PCJ</t>
  </si>
  <si>
    <t>Realização de eventos</t>
  </si>
  <si>
    <t xml:space="preserve"> 2 - Eventos especiais dos Comitês PCJ, tais como: evento de comemoração aos 25 anos de implantação, Intercâmaras, simposios</t>
  </si>
  <si>
    <t>Participação em eventos</t>
  </si>
  <si>
    <t>3 - Participação de membros dos Comitês PCJ em eventos externos, tais como: Foruns Nacional, Paulista e Mineiro de Comitês de Bacias, ABRH; ABES; ABAS; AIDRIS; ASSEMAE; Fórum das Américas e Fórum Mundial da Água, REBOB, RIOB</t>
  </si>
  <si>
    <t>Partipação em eventos viabilizada</t>
  </si>
  <si>
    <t>Apoio à instalação de ETEs municipais</t>
  </si>
  <si>
    <t>6 - Elaboração de Projetos Básicos ou Executivos e Licenciamento para ETEs municipais.</t>
  </si>
  <si>
    <t>Projetos elaborados</t>
  </si>
  <si>
    <t>Apoio à ações de tratamento de esgotos nos municipios elegíveis</t>
  </si>
  <si>
    <t>1- Estudos de Alternativas, Projetos Básicos ou Executivos para Sistemas de Tratamento de efluentes</t>
  </si>
  <si>
    <t>Estudos e projetos elaborados</t>
  </si>
  <si>
    <t>Implementação de ações de tratamento de esgotos nos municipios elegíveis</t>
  </si>
  <si>
    <t>2- Obras e Serviços para sistemas de Tratamento de efluentes</t>
  </si>
  <si>
    <t>Obras implementadas</t>
  </si>
  <si>
    <t>3.1 Sistema de esgotamento sanitário</t>
  </si>
  <si>
    <t>Coletor Principal e Emissário de Esgotos - Parte da Bacia do Stocco</t>
  </si>
  <si>
    <t>Construção do Coletor Principal e Emissário de Esgotos - Parte da Bacia do Stocco</t>
  </si>
  <si>
    <t>Implantação de Processo de Fabricação de Composto Orgânico a partir do Lodo de Esgoto Gerado pela ETE Quilombo</t>
  </si>
  <si>
    <t>Implantar Processo de Fabricação de Composto Orgânico a partir do Lodo de Esgoto Gerado pela ETE Quilombo</t>
  </si>
  <si>
    <t>Sistema de Esgotos Sanitários do Distrito Industrial - Morungaba</t>
  </si>
  <si>
    <t>Implantar sistema de esgotamento sanitário no distrito de industrial do município de Morungaba</t>
  </si>
  <si>
    <t>Implantação de Sistema de Secagem de Lodo por Meio de Energia Solar - Estação de Tratamento de Esgotos de Várzea Paulista</t>
  </si>
  <si>
    <t>Implantar o Sistema de Secagem de Lodo por Meio de Energia Solar na Estação de Tratamento de Esgotos de Várzea Paulista</t>
  </si>
  <si>
    <t>Obra do Sistema de Esgotamento Sanitário no Município de Nazaré Paulista - Vicente Nunes, na Bacia Hidrográfica do PCJ</t>
  </si>
  <si>
    <t>Execução de obra do Sistema de Esgotamento Sanitário no Município de Nazaré Paulista - Vicente Nunes</t>
  </si>
  <si>
    <t>Municipio de Morungaba</t>
  </si>
  <si>
    <t>Município de Várzea Paulista</t>
  </si>
  <si>
    <t>Município de Nazaré Paulista</t>
  </si>
  <si>
    <t>Desenvolvimento de serviços para o Programa de Recuperação, Conservação e Proteção de Áreas</t>
  </si>
  <si>
    <t>1.b) Serviços para o Programa de Recuperação, Conservação e Proteção de Áreas</t>
  </si>
  <si>
    <t>Implantação e manutenção de no mínimo 40 hectares de área reflorestada</t>
  </si>
  <si>
    <t>Implemntação de ações favoráveis ao Programa de Pagamento por Serviços Ambientais (Pró-PSA)</t>
  </si>
  <si>
    <t>2.b) Ações favoráveis ao Programa de Pagamento por Serviços Ambientais</t>
  </si>
  <si>
    <t>Realização de Pagamento por Serviços Ambientais</t>
  </si>
  <si>
    <t>2.c) Realização de pagamentos segundo o Programa de Pagamento por Serviços Ambientais</t>
  </si>
  <si>
    <t>Realização de Pagamentos por Serviços Ambientais</t>
  </si>
  <si>
    <t>Desenvolvimento de estudos e projetos para APRMs</t>
  </si>
  <si>
    <t>3.a) Estudos e projetos para APRMs</t>
  </si>
  <si>
    <t>Encaminhamento de 1 APRM para aprovação de Lei Específica</t>
  </si>
  <si>
    <t>Desenvolviemto de serviços para implantação e manutenção de APRMs</t>
  </si>
  <si>
    <t>3.b) Serviços para implantação e manutenção de APRMs</t>
  </si>
  <si>
    <t>1 APRM implantada</t>
  </si>
  <si>
    <t>Implementação de Pagamentos por Serviços Ambientais</t>
  </si>
  <si>
    <t>3 - Pagamento por serviços ambientais – PSA-mineiro</t>
  </si>
  <si>
    <t>Reforma do viveiro de Camanducaia</t>
  </si>
  <si>
    <t>4- Reforma do Viveiro de Camanducaia</t>
  </si>
  <si>
    <t>Viveiro Reformado</t>
  </si>
  <si>
    <t>5.1 Controle de perdas em sistemas de abastecimento de água</t>
  </si>
  <si>
    <t>Implantação de Setorização e Reabilitação da Infraestrutura com Substituição de Redes e Ligações de Água no Bairro Jardim Aurélia</t>
  </si>
  <si>
    <t xml:space="preserve">Setorizar a Reabilitar a Infraestrutura com Substituição de Redes e Ligações de Água no Bairro Jardim Aurélia </t>
  </si>
  <si>
    <t>Implantação de Setorização e Reabilitação da Infraestrutura com Substituição de Redes e Ligações de Água no Bairro Vila Proost de Souza</t>
  </si>
  <si>
    <t>Setorizar e Reabilitar a Infraestrutura com Substituição de Redes e Ligações de Água no Bairro Vila Proost de Souza</t>
  </si>
  <si>
    <t>Implantação do Plano Diretor de Perdas - Macro Setor 3: Torre de TV, Unificada Jupiá, Elevado e Apoiado XV, Marechal Zona Alta e Baixa</t>
  </si>
  <si>
    <t>Implantar Plano Diretor de Perdas no Macro Setor 3:  Torre de TV, Unificada Jupiá, Elevado e Apoiado XV, Marechal Zona Alta e Baixa</t>
  </si>
  <si>
    <t>Implantação do Plano Diretor de Perdas - Macro Setor 4: XV Jardim Elite, Marechal Unileste, Unileste, Cecap, Santa Rita e Dois Córregos</t>
  </si>
  <si>
    <t>Implantar  Plano Diretor de Perdas no Macro Setor 4: XV Jardim Elite, Marechal Unileste, Unileste, Cecap, Santa Rita e Dois Córregos</t>
  </si>
  <si>
    <t>Substituição de rede de distribuição e de ligações domiciliares de água no Jardim São Jorge, no município de Nova Odessa</t>
  </si>
  <si>
    <t>Substituir a rede de distribuição e  ligações domiciliares de água no Jardim São Jorge, no município de Nova Odessa</t>
  </si>
  <si>
    <t>Implantação do Projeto de Combate às Perdas de Água, com Implantação Física da Setorização, Fornecimento e Instalação de Macromedidores de Vazão e Nível e Sistema de Monitoramento Via Telemetria no Sistema de Abastecimento de Água no Município de Bom Jesus dos Perdões - SP</t>
  </si>
  <si>
    <t>Implantar Projeto de Combate às Perdas de Água, com Setorização, Fornecer e Instalar Macromedidores de Vazão e Nível e Sistema de Monitoramento Via Telemetria no Sistema de Abastecimento de Água no Município de Bom Jesus dos Perdões - SP</t>
  </si>
  <si>
    <t>Setorização e substituição de rede de distribuição de água por Método Não Destrutivo (MND) em solo, na Área Central do Município de Indaiatuba - 2ª Etapa</t>
  </si>
  <si>
    <t>Setorizar e substituir rede de distribuição de água por Método Não Destrutivo (MND) em solo, na Área Central do Município de Indaiatuba - 2ª Etapa</t>
  </si>
  <si>
    <t>Substituição de 6.062,54 metros de rede de água por Método Convencional e 367 ligações domiciliares por MND no Distrito de Arcadas, Amparo-SP</t>
  </si>
  <si>
    <t xml:space="preserve">Substituir 6.062,54 metros de rede de água por Método Convencional e 367 ligações domiciliares por MND no Distrito de Arcadas, Amparo-SP
</t>
  </si>
  <si>
    <t>Substituição de 1.075,30 metros de rede de água por Método Convencional e 176 ligações domiciliares por MND no Bairro do Ribeirão (Parte II), Amparo-SP</t>
  </si>
  <si>
    <t>Substituir 1.075,30 metros de rede de água por Método Convencional e 176 ligações domiciliares por MND no Bairro do Ribeirão (Parte II), Amparo-SP</t>
  </si>
  <si>
    <t>Implantação do Projeto de Combate às Perdas de Água, com Fornecimento e Instalação de Macromedidores de Vazão no Sistema de Abastecimento de Água no Município de Ipeúna - SP</t>
  </si>
  <si>
    <t xml:space="preserve">Implantar Projeto de Combate às Perdas de Água, Fornecer e Instalar Macromedidores de Vazão no Sistema de Abastecimento de Água no Município de Ipeúna - SP
</t>
  </si>
  <si>
    <t>Implantação do Plano Diretor de Perdas - Macro Setor 6: Balbo Artemis</t>
  </si>
  <si>
    <t>Implantar o Plano Diretor de Perdas no Macro Setor 6: Balbo Artemis</t>
  </si>
  <si>
    <t>Implantação do Plano Diretor de Perdas - Macro Setor 5: Vila Rezende e Recalque São Dimas</t>
  </si>
  <si>
    <t>Implantar o Plano Diretor de Perdas no  Macro Setor 5: Vila Rezende e Recalque São Dimas</t>
  </si>
  <si>
    <t>Implantação de Setorização e Reabilitação da Infraestrutura com Substituição de Redes e Ligações de Água no Bairro Bonfim Bloco 1</t>
  </si>
  <si>
    <t>Implantar a Setorização e Reabilitação da Infraestrutura com Substituição de Redes e Ligações de Água no Bairro Bonfim Bloco 1</t>
  </si>
  <si>
    <t>Implantação de Setorização e Reabilitação da Infraestrutura com Substituição de Redes e Ligações de Água no Bairro Jd. Madalena Blocos I e II</t>
  </si>
  <si>
    <t>Implantar a Setorização e Reabilitação da Infraestrutura com Substituição de Redes e Ligações de Água no Bairro Jd. Madalena Blocos I e II</t>
  </si>
  <si>
    <t>Compensação Financeira Paulista</t>
  </si>
  <si>
    <t>Município de Campinas - SP</t>
  </si>
  <si>
    <t>Município de Piracicaba - SP</t>
  </si>
  <si>
    <t>Município de Amparo - SP</t>
  </si>
  <si>
    <t>PDC_7</t>
  </si>
  <si>
    <t>7.1 Monitoramento de eventos extremos e sistemas de suporte a decisão</t>
  </si>
  <si>
    <t>Apoio à Sala de Situação PCJ</t>
  </si>
  <si>
    <t>f - Estruturação e apoio ao funcionamento da Sala de Situação (Elaboraçao do manual de operaçao e integração de dados)</t>
  </si>
  <si>
    <t>Manual elaborado</t>
  </si>
  <si>
    <t>7.2 Ações estruturais para mitigação de inundações e alagamentos</t>
  </si>
  <si>
    <t>Estudos, serviços e obras para disponibilização de água através do Rio Cachoeira e do Rio Atibainha</t>
  </si>
  <si>
    <t>4 - Canal de Piracaia e Rio Atibainha</t>
  </si>
  <si>
    <t>Limpeza de pontos críticos e projeto executivo revisado</t>
  </si>
  <si>
    <t>8.3 Comunicação social e difusão de informações relacionadas à gestão de recursos hídricos</t>
  </si>
  <si>
    <t>Desenvolvimento de sistemas para educação ambiental</t>
  </si>
  <si>
    <t>1 -Reavaliação do Projeto AQUAEDUCA; Construção de Sistema de Informações georreferenciado (on Line) como banco de boas Práticas de Educação Ambiental e outras medidas não-estrututrais.</t>
  </si>
  <si>
    <t>Produção de material de comunicação</t>
  </si>
  <si>
    <t>2 - Contratação de serviços para levantamento de informações, criação, impressão e divulgação do relatório de gestão anual, informativos dos Comitês PCJ, folders, banners, videos, publicações e materiais educativos.</t>
  </si>
  <si>
    <t>Materiais desenvolvidos disponibilizados</t>
  </si>
  <si>
    <t>Divulgação do Plano de Bacias</t>
  </si>
  <si>
    <t xml:space="preserve">3 - Contratação de consultoria para transformação do Plano de Bacias (linguagem técnica) em linguagem pedagógica e produção de material especifico para diversas faixas etárias; </t>
  </si>
  <si>
    <t>Material desenvolvido disponibilizado</t>
  </si>
  <si>
    <t>Implementação do Plano de Mídia</t>
  </si>
  <si>
    <t>4 - Contratação de Serviços visando implementação das ações previstas no Plano de Midia PCJ.</t>
  </si>
  <si>
    <t>Serviços de implementação do Plano de Mídia contratado</t>
  </si>
  <si>
    <t>Capacitação presencial em gestão de recursos hídricos</t>
  </si>
  <si>
    <t xml:space="preserve">5 - Firmar parcerias com as Instituições de Ensino, visando oferecer aos membros das Câmaras Técnicas vagas nos cursos de especialização "Lato Sensu". 1 vaga por Câmara Técnica por ano; </t>
  </si>
  <si>
    <t>Parceria firmada</t>
  </si>
  <si>
    <t>Capacitação não presencial</t>
  </si>
  <si>
    <t xml:space="preserve">6 - Firmar parcerias com instituições para promover o ensino  à distância e presencial em recursos hídricos, saneamento, educação ambiental e afins, visando à realização de oficinas, cursos, seminários de atualização, aperfeiçoamento e especialização e, de estudos e pesquisas em recursos hídricos; </t>
  </si>
  <si>
    <t>Capacitação presencial em saneamento</t>
  </si>
  <si>
    <t xml:space="preserve">7 - Firmar parcerias com instituições para promover cursos de capacitação para operadores dos serviços de saneamento; </t>
  </si>
  <si>
    <t>Capacitação presencial em águas subterrâneas</t>
  </si>
  <si>
    <t>8- Firmar parcerias com instituições para promover curso de pós graduação "lato sensu" de gerenciamento em águas subterrâneas</t>
  </si>
  <si>
    <t>Desenvolviemento e implementação de materiais educativos</t>
  </si>
  <si>
    <t>9 - Construção e instalação de materiais educativos interativos que trabalhem Educação Ambiental, Recursos hídricos e promovam a divulgação do trabalho realizado pelos Comitês PCJ.</t>
  </si>
  <si>
    <t>Compensação Financeira</t>
  </si>
  <si>
    <t>Contratado Agência</t>
  </si>
  <si>
    <t>Cronograma Agência</t>
  </si>
  <si>
    <t>Executado</t>
  </si>
  <si>
    <t>A executar</t>
  </si>
  <si>
    <t>Status Execução</t>
  </si>
  <si>
    <t>Nº Projetos</t>
  </si>
  <si>
    <t>TOTAL</t>
  </si>
  <si>
    <t>Status de Execução</t>
  </si>
  <si>
    <t>sub-PDCs</t>
  </si>
  <si>
    <t>Descrição</t>
  </si>
  <si>
    <t>Metas</t>
  </si>
  <si>
    <t>Relação com o PAP Federal</t>
  </si>
  <si>
    <t>Prioridade</t>
  </si>
  <si>
    <t>Executor</t>
  </si>
  <si>
    <t>Total</t>
  </si>
  <si>
    <t>Prazo</t>
  </si>
  <si>
    <t>Tipo de Abrangência</t>
  </si>
  <si>
    <t>PRNH</t>
  </si>
  <si>
    <t>PDC_1</t>
  </si>
  <si>
    <t>SISTEMAS DE INFORMAÇÕES</t>
  </si>
  <si>
    <t>Bacias PCJ</t>
  </si>
  <si>
    <t>III. Programa de Desenvolvimento e Implementação de Instrumentos de Gestão de Recursos Hídricos</t>
  </si>
  <si>
    <t>II. Programa de Desenvolvimento Institucional da Gestão Integrada dos Recursos Hídricos no Brasil</t>
  </si>
  <si>
    <t>PROGRAMA DE EFETIVAÇÃO DO ENQUADRAMENTO DOS CORPOS D'ÁGUA</t>
  </si>
  <si>
    <t>VII. Programas Setoriais voltados aos Recursos Hídricos</t>
  </si>
  <si>
    <t>PDC_2</t>
  </si>
  <si>
    <t>PROGRAMA MUNICIPAL DE RECURSOS HÍDRICOS</t>
  </si>
  <si>
    <t>POLÍTICA DE RECUPERAÇÃO, CONSERVAÇÃO E PROTEÇÃO  DE MANANCIAIS.</t>
  </si>
  <si>
    <t>VI. Programa de Usos Múltiplos e Gestão Integrada de Recursos Hídricos</t>
  </si>
  <si>
    <t>PDC_4</t>
  </si>
  <si>
    <t>RECUPERAÇÀO DA QUALIDADE DOS CORPOS D'ÁGUA</t>
  </si>
  <si>
    <t>PDC_3</t>
  </si>
  <si>
    <t>PROGRAMA DE USO RACIONAL DE ÁGUA</t>
  </si>
  <si>
    <t>CADASTROS E OUTORGAS</t>
  </si>
  <si>
    <t>MACRODRENAGEM E DESASSOREAMENTO</t>
  </si>
  <si>
    <t>PLANOS DIRETORES E ESTUDOS</t>
  </si>
  <si>
    <t>PDC_8</t>
  </si>
  <si>
    <t>EDUCAÇÃO AMBIENTAL, CURSOS, CAPACITAÇÕES E COMUNICAÇÃO SOCIAL</t>
  </si>
  <si>
    <t>IV. Desenvolvimento Tecnológico, Capacitação, Comunicação e Difusão de Informações em Gestão Integrada de Recursos Hídricos</t>
  </si>
  <si>
    <t>SECRETARIA EXECUTIVA DOS COMITÊS PCJ</t>
  </si>
  <si>
    <t>APOIO À GESTÃO E FORTALECIMENTO DO COMITÊ PIRACICABA E JAGUARI -COMITÊ PJ</t>
  </si>
  <si>
    <t>PROGRAMA DE RECUPERAÇÃO DA QUALIDADE DAS ÁGUAS DAS BACIAS DOS RIOS CAMANDUCAIA E JAGUARI, À MONTANTE DAS BARRAGENS</t>
  </si>
  <si>
    <t>SEM RELAÇÃO DIRETA</t>
  </si>
  <si>
    <t>Município</t>
  </si>
  <si>
    <t>PDC_5</t>
  </si>
  <si>
    <t>Sub-PDC</t>
  </si>
  <si>
    <t>Status  de Execução</t>
  </si>
  <si>
    <t>Empreendimento FEHIDRO vinculado à Ação (se aplicável)</t>
  </si>
  <si>
    <t>Em execução</t>
  </si>
  <si>
    <t>Não Iniciado</t>
  </si>
  <si>
    <t>Implantar a segunda 2ª Etapa da ETE Samambaia no Município de São Pedro - SP</t>
  </si>
  <si>
    <t>Implantar Coletor Tronco, Linha de Recalque e Estação Elevatória de Esgoto Pinheirinho e Coletor Tronco Samambaia no Município de São Pedro - SP</t>
  </si>
  <si>
    <t>Em análise</t>
  </si>
  <si>
    <t>Elaborar Projeto Executivo do Sistema de Afastamento (Coletores Tronco) do Córrego Tijuco Preto no Município de Rio das Pedras</t>
  </si>
  <si>
    <t>Implantar o Setor Vista Alegre do Sistema de Distribuição de Água no Município de Vinhedo</t>
  </si>
  <si>
    <t>Contratado</t>
  </si>
  <si>
    <t>Valor Total Contratado
(R$)</t>
  </si>
  <si>
    <t>Programado</t>
  </si>
  <si>
    <t>2 Status  de Execução</t>
  </si>
  <si>
    <t>Status  de Execução - Original</t>
  </si>
  <si>
    <t>Valor Total Deliberado
(R$ mil)</t>
  </si>
  <si>
    <t>Valor (R$ mil)</t>
  </si>
  <si>
    <t>Plano de Ação e Programa de Investimentos para Gestão dos Recursos Hídricos da UGRHI- 05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</si>
</sst>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quot;R$&quot;\ #,##0.00"/>
    <numFmt numFmtId="166" formatCode="0.0%"/>
  </numFmts>
  <fonts count="23" x14ac:knownFonts="1">
    <font>
      <sz val="11"/>
      <color theme="1"/>
      <name val="Calibri"/>
      <family val="2"/>
      <scheme val="minor"/>
    </font>
    <font>
      <b/>
      <sz val="10"/>
      <color theme="1"/>
      <name val="Arial"/>
      <family val="2"/>
    </font>
    <font>
      <sz val="10"/>
      <color theme="1"/>
      <name val="Arial"/>
      <family val="2"/>
    </font>
    <font>
      <b/>
      <sz val="10"/>
      <name val="Arial"/>
      <family val="2"/>
    </font>
    <font>
      <sz val="10"/>
      <name val="Arial"/>
      <family val="2"/>
    </font>
    <font>
      <b/>
      <sz val="10"/>
      <color rgb="FF006600"/>
      <name val="Arial"/>
      <family val="2"/>
    </font>
    <font>
      <b/>
      <sz val="11"/>
      <name val="Arial"/>
      <family val="2"/>
    </font>
    <font>
      <sz val="11"/>
      <name val="Arial"/>
      <family val="2"/>
    </font>
    <font>
      <sz val="12"/>
      <name val="Arial"/>
      <family val="2"/>
    </font>
    <font>
      <sz val="12"/>
      <color theme="1"/>
      <name val="Arial"/>
      <family val="2"/>
    </font>
    <font>
      <b/>
      <sz val="12"/>
      <name val="Arial"/>
      <family val="2"/>
    </font>
    <font>
      <b/>
      <sz val="14"/>
      <color theme="1"/>
      <name val="Arial"/>
      <family val="2"/>
    </font>
    <font>
      <sz val="14"/>
      <name val="Arial"/>
      <family val="2"/>
    </font>
    <font>
      <sz val="14"/>
      <color theme="1"/>
      <name val="Arial"/>
      <family val="2"/>
    </font>
    <font>
      <b/>
      <sz val="14"/>
      <name val="Arial"/>
      <family val="2"/>
    </font>
    <font>
      <sz val="12"/>
      <color rgb="FF000000"/>
      <name val="Arial"/>
      <family val="2"/>
    </font>
    <font>
      <b/>
      <sz val="16"/>
      <name val="Arial"/>
      <family val="2"/>
    </font>
    <font>
      <b/>
      <sz val="16"/>
      <color theme="1"/>
      <name val="Arial"/>
      <family val="2"/>
    </font>
    <font>
      <sz val="11"/>
      <color theme="1"/>
      <name val="Calibri"/>
      <family val="2"/>
      <scheme val="minor"/>
    </font>
    <font>
      <b/>
      <sz val="10"/>
      <color rgb="FFFF0000"/>
      <name val="Arial"/>
      <family val="2"/>
    </font>
    <font>
      <b/>
      <sz val="11"/>
      <color theme="1"/>
      <name val="Calibri"/>
      <family val="2"/>
      <scheme val="minor"/>
    </font>
    <font>
      <sz val="9"/>
      <color indexed="81"/>
      <name val="Segoe UI"/>
      <charset val="1"/>
    </font>
    <font>
      <b/>
      <sz val="9"/>
      <color indexed="81"/>
      <name val="Segoe UI"/>
      <charset val="1"/>
    </font>
  </fonts>
  <fills count="10">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0"/>
        <bgColor indexed="64"/>
      </patternFill>
    </fill>
    <fill>
      <patternFill patternType="solid">
        <fgColor theme="3" tint="0.79998168889431442"/>
        <bgColor indexed="64"/>
      </patternFill>
    </fill>
    <fill>
      <patternFill patternType="lightGray">
        <fgColor rgb="FF00B050"/>
      </patternFill>
    </fill>
    <fill>
      <patternFill patternType="lightGray">
        <fgColor rgb="FF00B050"/>
        <bgColor auto="1"/>
      </patternFill>
    </fill>
    <fill>
      <patternFill patternType="solid">
        <fgColor rgb="FFFFFF00"/>
        <bgColor indexed="64"/>
      </patternFill>
    </fill>
  </fills>
  <borders count="27">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medium">
        <color theme="0" tint="-0.34998626667073579"/>
      </left>
      <right style="medium">
        <color theme="0" tint="-0.34998626667073579"/>
      </right>
      <top style="medium">
        <color theme="0" tint="-0.34998626667073579"/>
      </top>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medium">
        <color theme="0" tint="-0.34998626667073579"/>
      </left>
      <right style="medium">
        <color theme="0" tint="-0.34998626667073579"/>
      </right>
      <top/>
      <bottom style="medium">
        <color theme="0" tint="-0.34998626667073579"/>
      </bottom>
      <diagonal/>
    </border>
    <border>
      <left style="medium">
        <color theme="0" tint="-0.34998626667073579"/>
      </left>
      <right style="medium">
        <color theme="0" tint="-0.34998626667073579"/>
      </right>
      <top/>
      <bottom/>
      <diagonal/>
    </border>
    <border>
      <left/>
      <right style="medium">
        <color theme="0" tint="-0.34998626667073579"/>
      </right>
      <top style="medium">
        <color theme="0" tint="-0.34998626667073579"/>
      </top>
      <bottom/>
      <diagonal/>
    </border>
    <border>
      <left/>
      <right style="medium">
        <color theme="0" tint="-0.34998626667073579"/>
      </right>
      <top/>
      <bottom/>
      <diagonal/>
    </border>
    <border>
      <left/>
      <right style="medium">
        <color theme="0" tint="-0.34998626667073579"/>
      </right>
      <top/>
      <bottom style="medium">
        <color theme="0" tint="-0.34998626667073579"/>
      </bottom>
      <diagonal/>
    </border>
    <border>
      <left style="thin">
        <color theme="0"/>
      </left>
      <right style="thin">
        <color theme="0"/>
      </right>
      <top/>
      <bottom/>
      <diagonal/>
    </border>
    <border>
      <left style="thin">
        <color theme="0"/>
      </left>
      <right/>
      <top style="thin">
        <color theme="0"/>
      </top>
      <bottom/>
      <diagonal/>
    </border>
    <border>
      <left style="thin">
        <color indexed="64"/>
      </left>
      <right style="thin">
        <color indexed="64"/>
      </right>
      <top style="thin">
        <color indexed="64"/>
      </top>
      <bottom style="thin">
        <color indexed="64"/>
      </bottom>
      <diagonal/>
    </border>
    <border>
      <left/>
      <right/>
      <top/>
      <bottom style="medium">
        <color theme="0" tint="-0.34998626667073579"/>
      </bottom>
      <diagonal/>
    </border>
    <border>
      <left style="medium">
        <color theme="0" tint="-0.34998626667073579"/>
      </left>
      <right/>
      <top style="medium">
        <color theme="0" tint="-0.34998626667073579"/>
      </top>
      <bottom/>
      <diagonal/>
    </border>
    <border>
      <left style="medium">
        <color theme="0" tint="-0.34998626667073579"/>
      </left>
      <right/>
      <top/>
      <bottom style="medium">
        <color theme="0" tint="-0.34998626667073579"/>
      </bottom>
      <diagonal/>
    </border>
    <border>
      <left/>
      <right/>
      <top style="medium">
        <color theme="0" tint="-0.34998626667073579"/>
      </top>
      <bottom/>
      <diagonal/>
    </border>
    <border>
      <left/>
      <right style="thin">
        <color theme="0"/>
      </right>
      <top style="thin">
        <color theme="0"/>
      </top>
      <bottom/>
      <diagonal/>
    </border>
    <border>
      <left style="mediumDashed">
        <color rgb="FFFF0000"/>
      </left>
      <right/>
      <top style="mediumDashed">
        <color rgb="FFFF0000"/>
      </top>
      <bottom style="mediumDashed">
        <color rgb="FFFF0000"/>
      </bottom>
      <diagonal/>
    </border>
    <border>
      <left/>
      <right/>
      <top style="mediumDashed">
        <color rgb="FFFF0000"/>
      </top>
      <bottom style="mediumDashed">
        <color rgb="FFFF0000"/>
      </bottom>
      <diagonal/>
    </border>
    <border>
      <left/>
      <right style="mediumDashed">
        <color rgb="FFFF0000"/>
      </right>
      <top style="mediumDashed">
        <color rgb="FFFF0000"/>
      </top>
      <bottom style="mediumDashed">
        <color rgb="FFFF0000"/>
      </bottom>
      <diagonal/>
    </border>
  </borders>
  <cellStyleXfs count="3">
    <xf numFmtId="0" fontId="0" fillId="0" borderId="0"/>
    <xf numFmtId="9" fontId="18" fillId="0" borderId="0" applyFont="0" applyFill="0" applyBorder="0" applyAlignment="0" applyProtection="0"/>
    <xf numFmtId="164" fontId="18" fillId="0" borderId="0" applyFont="0" applyFill="0" applyBorder="0" applyAlignment="0" applyProtection="0"/>
  </cellStyleXfs>
  <cellXfs count="176">
    <xf numFmtId="0" fontId="0" fillId="0" borderId="0" xfId="0"/>
    <xf numFmtId="0" fontId="4" fillId="0" borderId="1" xfId="0" applyFont="1" applyBorder="1" applyAlignment="1">
      <alignment vertical="center"/>
    </xf>
    <xf numFmtId="0" fontId="3" fillId="0" borderId="1" xfId="0" applyFont="1" applyBorder="1" applyAlignment="1">
      <alignment vertical="center"/>
    </xf>
    <xf numFmtId="0" fontId="3" fillId="0" borderId="4" xfId="0" applyFont="1" applyBorder="1" applyAlignment="1">
      <alignment vertical="center"/>
    </xf>
    <xf numFmtId="0" fontId="3" fillId="0" borderId="4" xfId="0" applyFont="1" applyBorder="1" applyAlignment="1">
      <alignment horizontal="center"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1" xfId="0" applyFont="1" applyBorder="1" applyAlignment="1">
      <alignment horizontal="center" vertical="center"/>
    </xf>
    <xf numFmtId="4" fontId="4" fillId="0" borderId="1" xfId="0" applyNumberFormat="1" applyFont="1" applyBorder="1" applyAlignment="1">
      <alignment vertical="center"/>
    </xf>
    <xf numFmtId="0" fontId="3" fillId="0" borderId="4" xfId="0" applyFont="1" applyBorder="1" applyAlignment="1">
      <alignment horizontal="left" vertical="top"/>
    </xf>
    <xf numFmtId="0" fontId="4" fillId="0" borderId="1" xfId="0" applyFont="1" applyBorder="1" applyAlignment="1">
      <alignment horizontal="left" vertical="top"/>
    </xf>
    <xf numFmtId="0" fontId="4" fillId="0" borderId="1" xfId="0" applyFont="1" applyFill="1" applyBorder="1" applyAlignment="1">
      <alignment horizontal="center" vertical="center"/>
    </xf>
    <xf numFmtId="0" fontId="4" fillId="0" borderId="1" xfId="0" applyFont="1" applyBorder="1" applyAlignment="1">
      <alignment horizontal="left" vertical="center"/>
    </xf>
    <xf numFmtId="0" fontId="4" fillId="0" borderId="1" xfId="0" applyFont="1" applyFill="1" applyBorder="1" applyAlignment="1">
      <alignment horizontal="left" vertical="center"/>
    </xf>
    <xf numFmtId="4" fontId="4" fillId="0" borderId="1" xfId="0" applyNumberFormat="1" applyFont="1" applyFill="1" applyBorder="1" applyAlignment="1">
      <alignment vertical="center"/>
    </xf>
    <xf numFmtId="0" fontId="4" fillId="0" borderId="4" xfId="0" applyFont="1" applyBorder="1" applyAlignment="1">
      <alignment vertical="center"/>
    </xf>
    <xf numFmtId="10" fontId="3" fillId="0" borderId="4" xfId="0" applyNumberFormat="1" applyFont="1" applyBorder="1" applyAlignment="1">
      <alignment horizontal="center" vertical="center"/>
    </xf>
    <xf numFmtId="0" fontId="4" fillId="0" borderId="0" xfId="0" applyFont="1" applyBorder="1" applyAlignment="1">
      <alignment vertical="center"/>
    </xf>
    <xf numFmtId="10" fontId="3" fillId="0" borderId="5" xfId="0" applyNumberFormat="1" applyFont="1" applyBorder="1" applyAlignment="1">
      <alignment horizontal="center" vertical="center"/>
    </xf>
    <xf numFmtId="10" fontId="3" fillId="0" borderId="1" xfId="0" applyNumberFormat="1" applyFont="1" applyBorder="1" applyAlignment="1">
      <alignment horizontal="center" vertical="center"/>
    </xf>
    <xf numFmtId="10" fontId="3" fillId="0" borderId="1" xfId="0" applyNumberFormat="1" applyFont="1" applyBorder="1" applyAlignment="1">
      <alignment vertical="center"/>
    </xf>
    <xf numFmtId="0" fontId="1" fillId="0" borderId="6" xfId="0" applyFont="1" applyFill="1" applyBorder="1" applyAlignment="1">
      <alignment horizontal="center" vertical="center" wrapText="1"/>
    </xf>
    <xf numFmtId="0" fontId="2" fillId="0" borderId="1" xfId="0" applyFont="1" applyBorder="1" applyAlignment="1">
      <alignment horizontal="left" vertical="center"/>
    </xf>
    <xf numFmtId="0" fontId="3" fillId="6" borderId="6" xfId="0" applyFont="1" applyFill="1" applyBorder="1" applyAlignment="1">
      <alignment horizontal="center" vertical="center" wrapText="1"/>
    </xf>
    <xf numFmtId="0" fontId="1" fillId="0" borderId="1" xfId="0" applyFont="1" applyBorder="1" applyAlignment="1">
      <alignment horizontal="left" vertical="center"/>
    </xf>
    <xf numFmtId="0" fontId="4" fillId="0" borderId="1" xfId="0" applyFont="1" applyBorder="1" applyAlignment="1"/>
    <xf numFmtId="0" fontId="4" fillId="0" borderId="4" xfId="0" applyFont="1" applyBorder="1" applyAlignment="1">
      <alignment horizontal="center" vertical="center"/>
    </xf>
    <xf numFmtId="0" fontId="4" fillId="0" borderId="4" xfId="0" applyFont="1" applyBorder="1" applyAlignment="1">
      <alignment horizontal="left" vertical="center"/>
    </xf>
    <xf numFmtId="4" fontId="4" fillId="0" borderId="4" xfId="0" applyNumberFormat="1" applyFont="1" applyBorder="1" applyAlignment="1">
      <alignment vertical="center"/>
    </xf>
    <xf numFmtId="0" fontId="3" fillId="0" borderId="2" xfId="0" applyFont="1" applyBorder="1" applyAlignment="1">
      <alignment vertical="center"/>
    </xf>
    <xf numFmtId="0" fontId="4" fillId="0" borderId="16" xfId="0" applyFont="1" applyBorder="1" applyAlignment="1">
      <alignment vertical="center"/>
    </xf>
    <xf numFmtId="0" fontId="4" fillId="0" borderId="4" xfId="0" applyFont="1" applyBorder="1" applyAlignment="1">
      <alignment horizontal="center" vertical="center" wrapText="1"/>
    </xf>
    <xf numFmtId="0" fontId="2" fillId="0" borderId="1" xfId="0" applyFont="1" applyBorder="1" applyAlignment="1">
      <alignment vertical="center" wrapText="1"/>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2" fillId="0" borderId="1" xfId="0" applyFont="1" applyBorder="1" applyAlignment="1">
      <alignment horizontal="center" vertical="center"/>
    </xf>
    <xf numFmtId="0" fontId="4" fillId="0" borderId="4" xfId="0" applyFont="1" applyBorder="1" applyAlignment="1">
      <alignment horizontal="left" vertical="top"/>
    </xf>
    <xf numFmtId="0" fontId="4" fillId="0" borderId="5" xfId="0" applyFont="1" applyFill="1" applyBorder="1" applyAlignment="1">
      <alignment horizontal="left" vertical="top"/>
    </xf>
    <xf numFmtId="0" fontId="2" fillId="0" borderId="1" xfId="0" applyFont="1" applyBorder="1" applyAlignment="1">
      <alignment horizontal="left" vertical="top"/>
    </xf>
    <xf numFmtId="0" fontId="4" fillId="0" borderId="1" xfId="0" applyFont="1" applyFill="1" applyBorder="1" applyAlignment="1">
      <alignment horizontal="left" vertical="top"/>
    </xf>
    <xf numFmtId="0" fontId="2" fillId="0" borderId="1" xfId="0" applyFont="1" applyBorder="1" applyAlignment="1">
      <alignment vertical="top"/>
    </xf>
    <xf numFmtId="0" fontId="4" fillId="0" borderId="17" xfId="0" applyFont="1" applyBorder="1" applyAlignment="1">
      <alignment vertical="center"/>
    </xf>
    <xf numFmtId="0" fontId="4" fillId="7" borderId="1" xfId="0" applyFont="1" applyFill="1" applyBorder="1" applyAlignment="1">
      <alignment horizontal="left" vertical="center"/>
    </xf>
    <xf numFmtId="0" fontId="4" fillId="8" borderId="1" xfId="0" applyFont="1" applyFill="1" applyBorder="1" applyAlignment="1">
      <alignment horizontal="left" vertical="center"/>
    </xf>
    <xf numFmtId="0" fontId="3" fillId="0" borderId="5" xfId="0" applyFont="1" applyFill="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Fill="1" applyBorder="1" applyAlignment="1">
      <alignment horizontal="left" vertical="center"/>
    </xf>
    <xf numFmtId="0" fontId="3" fillId="0" borderId="1" xfId="0" applyFont="1" applyBorder="1" applyAlignment="1"/>
    <xf numFmtId="0" fontId="3" fillId="0" borderId="1" xfId="0" applyFont="1" applyBorder="1" applyAlignment="1">
      <alignment horizontal="left" vertical="top"/>
    </xf>
    <xf numFmtId="0" fontId="3" fillId="6" borderId="6" xfId="0" applyFont="1" applyFill="1" applyBorder="1" applyAlignment="1">
      <alignment horizontal="center" vertical="center"/>
    </xf>
    <xf numFmtId="0" fontId="3" fillId="3" borderId="6" xfId="0" applyFont="1" applyFill="1" applyBorder="1" applyAlignment="1">
      <alignment horizontal="center" vertical="center" wrapText="1"/>
    </xf>
    <xf numFmtId="0" fontId="3" fillId="3" borderId="6" xfId="0" applyFont="1" applyFill="1" applyBorder="1" applyAlignment="1">
      <alignment horizontal="center" vertical="center"/>
    </xf>
    <xf numFmtId="4" fontId="3" fillId="0" borderId="4" xfId="0" applyNumberFormat="1" applyFont="1" applyBorder="1" applyAlignment="1">
      <alignment vertical="center"/>
    </xf>
    <xf numFmtId="4" fontId="3" fillId="0" borderId="1" xfId="0" applyNumberFormat="1" applyFont="1" applyBorder="1" applyAlignment="1">
      <alignment vertical="center"/>
    </xf>
    <xf numFmtId="0" fontId="6" fillId="0" borderId="6" xfId="0" applyFont="1" applyFill="1" applyBorder="1" applyAlignment="1">
      <alignment horizontal="center" vertical="center" wrapText="1"/>
    </xf>
    <xf numFmtId="4" fontId="7" fillId="0" borderId="6" xfId="0" applyNumberFormat="1" applyFont="1" applyBorder="1" applyAlignment="1">
      <alignment horizontal="center" vertical="center" wrapText="1"/>
    </xf>
    <xf numFmtId="4" fontId="7" fillId="0" borderId="6" xfId="0" applyNumberFormat="1" applyFont="1" applyBorder="1" applyAlignment="1">
      <alignment horizontal="center" vertical="center"/>
    </xf>
    <xf numFmtId="4" fontId="6" fillId="2" borderId="6" xfId="0" applyNumberFormat="1" applyFont="1" applyFill="1" applyBorder="1" applyAlignment="1">
      <alignment horizontal="center" vertical="center"/>
    </xf>
    <xf numFmtId="166" fontId="3" fillId="0" borderId="6" xfId="0" applyNumberFormat="1" applyFont="1" applyBorder="1" applyAlignment="1">
      <alignment horizontal="center" vertical="center"/>
    </xf>
    <xf numFmtId="166" fontId="5" fillId="0" borderId="6" xfId="0" applyNumberFormat="1" applyFont="1" applyBorder="1" applyAlignment="1">
      <alignment horizontal="center" vertical="center"/>
    </xf>
    <xf numFmtId="4" fontId="12" fillId="0" borderId="6" xfId="0" applyNumberFormat="1" applyFont="1" applyFill="1" applyBorder="1" applyAlignment="1">
      <alignment horizontal="center" vertical="center" wrapText="1"/>
    </xf>
    <xf numFmtId="3" fontId="13" fillId="0" borderId="6" xfId="0" applyNumberFormat="1" applyFont="1" applyFill="1" applyBorder="1" applyAlignment="1">
      <alignment horizontal="center" vertical="center" wrapText="1"/>
    </xf>
    <xf numFmtId="0" fontId="9" fillId="0" borderId="6" xfId="0" applyFont="1" applyFill="1" applyBorder="1" applyAlignment="1">
      <alignment horizontal="center" vertical="center" wrapText="1"/>
    </xf>
    <xf numFmtId="0" fontId="8" fillId="0" borderId="6" xfId="0" applyFont="1" applyFill="1" applyBorder="1" applyAlignment="1">
      <alignment horizontal="center" vertical="center" wrapText="1"/>
    </xf>
    <xf numFmtId="4" fontId="14" fillId="0" borderId="6" xfId="0" applyNumberFormat="1" applyFont="1" applyFill="1" applyBorder="1" applyAlignment="1">
      <alignment horizontal="center" vertical="center" wrapText="1"/>
    </xf>
    <xf numFmtId="0" fontId="13" fillId="0" borderId="6"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9" fillId="5" borderId="6" xfId="0" applyFont="1" applyFill="1" applyBorder="1" applyAlignment="1">
      <alignment horizontal="center" vertical="center" wrapText="1"/>
    </xf>
    <xf numFmtId="0" fontId="15" fillId="5" borderId="6" xfId="0" applyFont="1" applyFill="1" applyBorder="1" applyAlignment="1">
      <alignment horizontal="center" vertical="center" wrapText="1"/>
    </xf>
    <xf numFmtId="0" fontId="9" fillId="0" borderId="6" xfId="0" applyFont="1" applyFill="1" applyBorder="1" applyAlignment="1">
      <alignment horizontal="center" vertical="center"/>
    </xf>
    <xf numFmtId="0" fontId="8" fillId="0" borderId="1" xfId="0" applyFont="1" applyBorder="1" applyAlignment="1">
      <alignment horizontal="center" vertical="center" wrapText="1"/>
    </xf>
    <xf numFmtId="10" fontId="6" fillId="0" borderId="6" xfId="0" applyNumberFormat="1" applyFont="1" applyBorder="1" applyAlignment="1">
      <alignment horizontal="center" vertical="center"/>
    </xf>
    <xf numFmtId="10" fontId="6" fillId="0" borderId="6" xfId="0" applyNumberFormat="1" applyFont="1" applyBorder="1" applyAlignment="1">
      <alignment horizontal="center" vertical="center"/>
    </xf>
    <xf numFmtId="4" fontId="6" fillId="2" borderId="7" xfId="0" applyNumberFormat="1" applyFont="1" applyFill="1" applyBorder="1" applyAlignment="1">
      <alignment horizontal="center" vertical="center"/>
    </xf>
    <xf numFmtId="10" fontId="3" fillId="0" borderId="16" xfId="0" applyNumberFormat="1" applyFont="1" applyBorder="1" applyAlignment="1">
      <alignment horizontal="center" vertical="center"/>
    </xf>
    <xf numFmtId="0" fontId="4" fillId="0" borderId="5" xfId="0" applyFont="1" applyBorder="1" applyAlignment="1">
      <alignment vertical="center"/>
    </xf>
    <xf numFmtId="10" fontId="3" fillId="0" borderId="5" xfId="0" applyNumberFormat="1" applyFont="1" applyBorder="1" applyAlignment="1">
      <alignment vertical="center"/>
    </xf>
    <xf numFmtId="4" fontId="7" fillId="0" borderId="11" xfId="0" applyNumberFormat="1" applyFont="1" applyBorder="1" applyAlignment="1">
      <alignment horizontal="center" vertical="center"/>
    </xf>
    <xf numFmtId="10" fontId="6" fillId="0" borderId="6" xfId="1" applyNumberFormat="1" applyFont="1" applyBorder="1" applyAlignment="1">
      <alignment horizontal="center" vertical="center"/>
    </xf>
    <xf numFmtId="0" fontId="4" fillId="0" borderId="23" xfId="0" applyFont="1" applyBorder="1" applyAlignment="1">
      <alignment horizontal="left" vertical="top"/>
    </xf>
    <xf numFmtId="0" fontId="3" fillId="0" borderId="16" xfId="0" applyFont="1" applyBorder="1" applyAlignment="1">
      <alignment vertical="center"/>
    </xf>
    <xf numFmtId="0" fontId="3" fillId="0" borderId="16" xfId="0" applyFont="1" applyBorder="1" applyAlignment="1">
      <alignment horizontal="center" vertical="center"/>
    </xf>
    <xf numFmtId="0" fontId="4" fillId="0" borderId="16" xfId="0" applyFont="1" applyBorder="1" applyAlignment="1">
      <alignment horizontal="left" vertical="top"/>
    </xf>
    <xf numFmtId="0" fontId="4" fillId="0" borderId="23" xfId="0" applyFont="1" applyBorder="1" applyAlignment="1">
      <alignment vertical="center"/>
    </xf>
    <xf numFmtId="0" fontId="4" fillId="0" borderId="16" xfId="0" applyFont="1" applyBorder="1" applyAlignment="1">
      <alignment horizontal="center" vertical="center"/>
    </xf>
    <xf numFmtId="0" fontId="9" fillId="0" borderId="11"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11" xfId="0" applyFont="1" applyFill="1" applyBorder="1" applyAlignment="1">
      <alignment horizontal="center" vertical="center" wrapText="1"/>
    </xf>
    <xf numFmtId="4" fontId="14" fillId="2" borderId="0" xfId="0" applyNumberFormat="1" applyFont="1" applyFill="1" applyBorder="1" applyAlignment="1">
      <alignment horizontal="center" vertical="center" wrapText="1"/>
    </xf>
    <xf numFmtId="0" fontId="10" fillId="0" borderId="7" xfId="0" applyFont="1" applyFill="1" applyBorder="1" applyAlignment="1">
      <alignment vertical="center" wrapText="1"/>
    </xf>
    <xf numFmtId="0" fontId="9" fillId="0" borderId="11" xfId="0" applyFont="1" applyFill="1" applyBorder="1" applyAlignment="1">
      <alignment vertical="center" wrapText="1"/>
    </xf>
    <xf numFmtId="0" fontId="0" fillId="0" borderId="18" xfId="0" applyBorder="1"/>
    <xf numFmtId="0" fontId="20" fillId="0" borderId="18" xfId="0" applyFont="1" applyBorder="1"/>
    <xf numFmtId="164" fontId="0" fillId="0" borderId="18" xfId="2" applyFont="1" applyBorder="1"/>
    <xf numFmtId="0" fontId="11" fillId="2" borderId="11"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11" xfId="0" applyFont="1" applyFill="1" applyBorder="1" applyAlignment="1">
      <alignment horizontal="center" vertical="center" wrapText="1"/>
    </xf>
    <xf numFmtId="4" fontId="12" fillId="9" borderId="6" xfId="0" applyNumberFormat="1"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6" xfId="0" applyFont="1" applyFill="1" applyBorder="1" applyAlignment="1">
      <alignment horizontal="center" vertical="center" wrapText="1"/>
    </xf>
    <xf numFmtId="4" fontId="4" fillId="0" borderId="5" xfId="0" applyNumberFormat="1" applyFont="1" applyFill="1" applyBorder="1" applyAlignment="1">
      <alignment vertical="center"/>
    </xf>
    <xf numFmtId="0" fontId="3" fillId="0" borderId="5" xfId="0" applyFont="1" applyFill="1" applyBorder="1" applyAlignment="1">
      <alignment vertical="center"/>
    </xf>
    <xf numFmtId="0" fontId="10" fillId="0" borderId="6" xfId="0" applyFont="1" applyFill="1" applyBorder="1" applyAlignment="1">
      <alignment vertical="center" wrapText="1"/>
    </xf>
    <xf numFmtId="4" fontId="14" fillId="2" borderId="7" xfId="0" applyNumberFormat="1" applyFont="1" applyFill="1" applyBorder="1" applyAlignment="1">
      <alignment horizontal="center" vertical="center" wrapText="1"/>
    </xf>
    <xf numFmtId="0" fontId="11" fillId="2" borderId="19"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0" xfId="0" applyFont="1" applyFill="1" applyBorder="1" applyAlignment="1">
      <alignment horizontal="center" vertical="center" wrapText="1"/>
    </xf>
    <xf numFmtId="4" fontId="14" fillId="2" borderId="8" xfId="0" applyNumberFormat="1" applyFont="1" applyFill="1" applyBorder="1" applyAlignment="1">
      <alignment horizontal="center" vertical="center" wrapText="1"/>
    </xf>
    <xf numFmtId="4" fontId="14" fillId="2" borderId="9" xfId="0" applyNumberFormat="1" applyFont="1" applyFill="1" applyBorder="1" applyAlignment="1">
      <alignment horizontal="center" vertical="center" wrapText="1"/>
    </xf>
    <xf numFmtId="4" fontId="14" fillId="2" borderId="10" xfId="0" applyNumberFormat="1" applyFont="1" applyFill="1" applyBorder="1" applyAlignment="1">
      <alignment horizontal="center" vertical="center" wrapText="1"/>
    </xf>
    <xf numFmtId="0" fontId="19" fillId="9" borderId="24" xfId="0" applyFont="1" applyFill="1" applyBorder="1" applyAlignment="1">
      <alignment horizontal="center" vertical="center" wrapText="1"/>
    </xf>
    <xf numFmtId="0" fontId="19" fillId="9" borderId="25" xfId="0" applyFont="1" applyFill="1" applyBorder="1" applyAlignment="1">
      <alignment horizontal="center" vertical="center" wrapText="1"/>
    </xf>
    <xf numFmtId="0" fontId="19" fillId="9" borderId="26" xfId="0" applyFont="1" applyFill="1" applyBorder="1" applyAlignment="1">
      <alignment horizontal="center" vertical="center" wrapText="1"/>
    </xf>
    <xf numFmtId="165" fontId="3" fillId="2" borderId="8" xfId="0" applyNumberFormat="1" applyFont="1" applyFill="1" applyBorder="1" applyAlignment="1">
      <alignment horizontal="center" vertical="center" wrapText="1"/>
    </xf>
    <xf numFmtId="165" fontId="3" fillId="2" borderId="10" xfId="0" applyNumberFormat="1" applyFont="1" applyFill="1" applyBorder="1" applyAlignment="1">
      <alignment horizontal="center" vertical="center" wrapText="1"/>
    </xf>
    <xf numFmtId="0" fontId="17" fillId="2" borderId="8"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11" fillId="2" borderId="21"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6" xfId="0" applyFont="1" applyFill="1" applyBorder="1" applyAlignment="1">
      <alignment horizontal="center" vertical="center" wrapText="1"/>
    </xf>
    <xf numFmtId="4" fontId="6" fillId="2" borderId="18" xfId="0" applyNumberFormat="1" applyFont="1" applyFill="1" applyBorder="1" applyAlignment="1">
      <alignment horizontal="center" vertical="center"/>
    </xf>
    <xf numFmtId="165" fontId="3" fillId="2" borderId="18" xfId="0" applyNumberFormat="1" applyFont="1" applyFill="1" applyBorder="1" applyAlignment="1">
      <alignment horizontal="center" vertical="center" wrapText="1"/>
    </xf>
    <xf numFmtId="0" fontId="3" fillId="5" borderId="7"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3" fillId="5" borderId="11" xfId="0" applyFont="1" applyFill="1" applyBorder="1" applyAlignment="1">
      <alignment horizontal="center" vertical="center" wrapText="1"/>
    </xf>
    <xf numFmtId="165" fontId="3" fillId="2" borderId="20" xfId="0" applyNumberFormat="1" applyFont="1" applyFill="1" applyBorder="1" applyAlignment="1">
      <alignment horizontal="center" vertical="center" wrapText="1"/>
    </xf>
    <xf numFmtId="165" fontId="3" fillId="2" borderId="13" xfId="0" applyNumberFormat="1" applyFont="1" applyFill="1" applyBorder="1" applyAlignment="1">
      <alignment horizontal="center" vertical="center" wrapText="1"/>
    </xf>
    <xf numFmtId="165" fontId="3" fillId="2" borderId="21" xfId="0" applyNumberFormat="1" applyFont="1" applyFill="1" applyBorder="1" applyAlignment="1">
      <alignment horizontal="center" vertical="center" wrapText="1"/>
    </xf>
    <xf numFmtId="165" fontId="3" fillId="2" borderId="19" xfId="0" applyNumberFormat="1"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1" xfId="0" applyFont="1" applyFill="1" applyBorder="1" applyAlignment="1">
      <alignment horizontal="center" vertical="center" wrapText="1"/>
    </xf>
    <xf numFmtId="10" fontId="6" fillId="0" borderId="6" xfId="0" applyNumberFormat="1" applyFont="1" applyBorder="1" applyAlignment="1">
      <alignment horizontal="center" vertical="center"/>
    </xf>
    <xf numFmtId="10" fontId="6" fillId="0" borderId="7" xfId="0" applyNumberFormat="1" applyFont="1" applyBorder="1" applyAlignment="1">
      <alignment horizontal="center" vertical="center"/>
    </xf>
    <xf numFmtId="10" fontId="6" fillId="0" borderId="12" xfId="0" applyNumberFormat="1" applyFont="1" applyBorder="1" applyAlignment="1">
      <alignment horizontal="center" vertical="center"/>
    </xf>
    <xf numFmtId="10" fontId="6" fillId="0" borderId="11" xfId="0" applyNumberFormat="1" applyFont="1" applyBorder="1" applyAlignment="1">
      <alignment horizontal="center" vertical="center"/>
    </xf>
    <xf numFmtId="0" fontId="3" fillId="0" borderId="7"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16" fillId="2" borderId="22" xfId="0" applyFont="1" applyFill="1" applyBorder="1" applyAlignment="1">
      <alignment horizontal="center" vertical="center" wrapText="1"/>
    </xf>
    <xf numFmtId="0" fontId="16" fillId="2" borderId="10" xfId="0" applyFont="1" applyFill="1" applyBorder="1" applyAlignment="1">
      <alignment horizontal="center" vertical="center" wrapText="1"/>
    </xf>
    <xf numFmtId="1" fontId="3" fillId="3" borderId="11" xfId="0" applyNumberFormat="1" applyFont="1" applyFill="1" applyBorder="1" applyAlignment="1">
      <alignment horizontal="center" vertical="center"/>
    </xf>
    <xf numFmtId="1" fontId="3" fillId="3" borderId="21" xfId="0" applyNumberFormat="1" applyFont="1" applyFill="1" applyBorder="1" applyAlignment="1">
      <alignment horizontal="center" vertical="center"/>
    </xf>
    <xf numFmtId="0" fontId="3" fillId="6" borderId="6" xfId="0" applyFont="1" applyFill="1" applyBorder="1" applyAlignment="1">
      <alignment horizontal="center" vertical="center" wrapText="1"/>
    </xf>
    <xf numFmtId="0" fontId="3" fillId="6" borderId="8" xfId="0" applyFont="1" applyFill="1" applyBorder="1" applyAlignment="1">
      <alignment horizontal="center" vertical="center" wrapText="1"/>
    </xf>
    <xf numFmtId="1" fontId="3" fillId="6" borderId="6" xfId="0" applyNumberFormat="1" applyFont="1" applyFill="1" applyBorder="1" applyAlignment="1">
      <alignment horizontal="center" vertical="center"/>
    </xf>
    <xf numFmtId="1" fontId="3" fillId="0" borderId="8" xfId="0" applyNumberFormat="1" applyFont="1" applyFill="1" applyBorder="1" applyAlignment="1">
      <alignment horizontal="left" vertical="center"/>
    </xf>
    <xf numFmtId="1" fontId="3" fillId="0" borderId="9" xfId="0" applyNumberFormat="1" applyFont="1" applyFill="1" applyBorder="1" applyAlignment="1">
      <alignment horizontal="left" vertical="center"/>
    </xf>
    <xf numFmtId="1" fontId="3" fillId="0" borderId="10" xfId="0" applyNumberFormat="1" applyFont="1" applyFill="1" applyBorder="1" applyAlignment="1">
      <alignment horizontal="left" vertical="center"/>
    </xf>
    <xf numFmtId="165" fontId="3" fillId="2" borderId="9" xfId="0" applyNumberFormat="1" applyFont="1" applyFill="1" applyBorder="1" applyAlignment="1">
      <alignment horizontal="center" vertical="center" wrapText="1"/>
    </xf>
    <xf numFmtId="165" fontId="3" fillId="2" borderId="22" xfId="0" applyNumberFormat="1"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1" fontId="3" fillId="6" borderId="8" xfId="0" applyNumberFormat="1" applyFont="1" applyFill="1" applyBorder="1" applyAlignment="1">
      <alignment horizontal="center" vertical="center"/>
    </xf>
    <xf numFmtId="1" fontId="3" fillId="6" borderId="10" xfId="0" applyNumberFormat="1" applyFont="1" applyFill="1" applyBorder="1" applyAlignment="1">
      <alignment horizontal="center" vertical="center"/>
    </xf>
    <xf numFmtId="1" fontId="3" fillId="3" borderId="8" xfId="0" applyNumberFormat="1" applyFont="1" applyFill="1" applyBorder="1" applyAlignment="1">
      <alignment horizontal="center" vertical="center"/>
    </xf>
    <xf numFmtId="1" fontId="3" fillId="3" borderId="10" xfId="0" applyNumberFormat="1" applyFont="1" applyFill="1" applyBorder="1" applyAlignment="1">
      <alignment horizontal="center" vertical="center"/>
    </xf>
  </cellXfs>
  <cellStyles count="3">
    <cellStyle name="Normal" xfId="0" builtinId="0"/>
    <cellStyle name="Porcentagem" xfId="1" builtinId="5"/>
    <cellStyle name="Vírgula" xfId="2" builtinId="3"/>
  </cellStyles>
  <dxfs count="4">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pieChart>
        <c:varyColors val="1"/>
        <c:ser>
          <c:idx val="0"/>
          <c:order val="0"/>
          <c:tx>
            <c:v>Execução Projetos</c:v>
          </c:tx>
          <c:dPt>
            <c:idx val="0"/>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1-CF95-4EEE-ADD4-6F28FB1A8844}"/>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3-CF95-4EEE-ADD4-6F28FB1A8844}"/>
              </c:ext>
            </c:extLst>
          </c:dPt>
          <c:dPt>
            <c:idx val="2"/>
            <c:bubble3D val="0"/>
            <c:spPr>
              <a:solidFill>
                <a:schemeClr val="accent3"/>
              </a:solidFill>
              <a:ln w="19050">
                <a:solidFill>
                  <a:schemeClr val="lt1"/>
                </a:solidFill>
              </a:ln>
              <a:effectLst/>
            </c:spPr>
            <c:extLst xmlns:c16r2="http://schemas.microsoft.com/office/drawing/2015/06/chart">
              <c:ext xmlns:c16="http://schemas.microsoft.com/office/drawing/2014/chart" uri="{C3380CC4-5D6E-409C-BE32-E72D297353CC}">
                <c16:uniqueId val="{00000005-CF95-4EEE-ADD4-6F28FB1A884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Gráficos!$A$2:$A$4</c:f>
              <c:strCache>
                <c:ptCount val="3"/>
                <c:pt idx="0">
                  <c:v>Cronograma Agência</c:v>
                </c:pt>
                <c:pt idx="1">
                  <c:v>Executado</c:v>
                </c:pt>
                <c:pt idx="2">
                  <c:v>A executar</c:v>
                </c:pt>
              </c:strCache>
            </c:strRef>
          </c:cat>
          <c:val>
            <c:numRef>
              <c:f>Gráficos!$B$2:$B$4</c:f>
              <c:numCache>
                <c:formatCode>General</c:formatCode>
                <c:ptCount val="3"/>
                <c:pt idx="0">
                  <c:v>75</c:v>
                </c:pt>
                <c:pt idx="1">
                  <c:v>0</c:v>
                </c:pt>
                <c:pt idx="2">
                  <c:v>10</c:v>
                </c:pt>
              </c:numCache>
            </c:numRef>
          </c:val>
          <c:extLst xmlns:c16r2="http://schemas.microsoft.com/office/drawing/2015/06/chart">
            <c:ext xmlns:c16="http://schemas.microsoft.com/office/drawing/2014/chart" uri="{C3380CC4-5D6E-409C-BE32-E72D297353CC}">
              <c16:uniqueId val="{00000000-5B40-4396-BDA5-3EB96FF9C1E0}"/>
            </c:ext>
          </c:extLst>
        </c:ser>
        <c:dLbls>
          <c:showLegendKey val="0"/>
          <c:showVal val="0"/>
          <c:showCatName val="0"/>
          <c:showSerName val="0"/>
          <c:showPercent val="1"/>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Nº Projetos por PDC</a:t>
            </a:r>
          </a:p>
        </c:rich>
      </c:tx>
      <c:overlay val="0"/>
      <c:spPr>
        <a:noFill/>
        <a:ln>
          <a:noFill/>
        </a:ln>
        <a:effectLst/>
      </c:spPr>
    </c:title>
    <c:autoTitleDeleted val="0"/>
    <c:plotArea>
      <c:layout/>
      <c:pieChart>
        <c:varyColors val="1"/>
        <c:ser>
          <c:idx val="0"/>
          <c:order val="0"/>
          <c:tx>
            <c:strRef>
              <c:f>Gráficos!$L$1</c:f>
              <c:strCache>
                <c:ptCount val="1"/>
                <c:pt idx="0">
                  <c:v>Nº Projetos</c:v>
                </c:pt>
              </c:strCache>
            </c:strRef>
          </c:tx>
          <c:dPt>
            <c:idx val="0"/>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1-B9DA-4614-B2B0-D266F9850A34}"/>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3-B9DA-4614-B2B0-D266F9850A34}"/>
              </c:ext>
            </c:extLst>
          </c:dPt>
          <c:dPt>
            <c:idx val="2"/>
            <c:bubble3D val="0"/>
            <c:spPr>
              <a:solidFill>
                <a:schemeClr val="accent3"/>
              </a:solidFill>
              <a:ln w="19050">
                <a:solidFill>
                  <a:schemeClr val="lt1"/>
                </a:solidFill>
              </a:ln>
              <a:effectLst/>
            </c:spPr>
            <c:extLst xmlns:c16r2="http://schemas.microsoft.com/office/drawing/2015/06/chart">
              <c:ext xmlns:c16="http://schemas.microsoft.com/office/drawing/2014/chart" uri="{C3380CC4-5D6E-409C-BE32-E72D297353CC}">
                <c16:uniqueId val="{00000005-B9DA-4614-B2B0-D266F9850A34}"/>
              </c:ext>
            </c:extLst>
          </c:dPt>
          <c:dPt>
            <c:idx val="3"/>
            <c:bubble3D val="0"/>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07-B9DA-4614-B2B0-D266F9850A34}"/>
              </c:ext>
            </c:extLst>
          </c:dPt>
          <c:dPt>
            <c:idx val="4"/>
            <c:bubble3D val="0"/>
            <c:spPr>
              <a:solidFill>
                <a:schemeClr val="accent5"/>
              </a:solidFill>
              <a:ln w="19050">
                <a:solidFill>
                  <a:schemeClr val="lt1"/>
                </a:solidFill>
              </a:ln>
              <a:effectLst/>
            </c:spPr>
            <c:extLst xmlns:c16r2="http://schemas.microsoft.com/office/drawing/2015/06/chart">
              <c:ext xmlns:c16="http://schemas.microsoft.com/office/drawing/2014/chart" uri="{C3380CC4-5D6E-409C-BE32-E72D297353CC}">
                <c16:uniqueId val="{00000009-B9DA-4614-B2B0-D266F9850A34}"/>
              </c:ext>
            </c:extLst>
          </c:dPt>
          <c:dPt>
            <c:idx val="5"/>
            <c:bubble3D val="0"/>
            <c:spPr>
              <a:solidFill>
                <a:schemeClr val="accent6"/>
              </a:solidFill>
              <a:ln w="19050">
                <a:solidFill>
                  <a:schemeClr val="lt1"/>
                </a:solidFill>
              </a:ln>
              <a:effectLst/>
            </c:spPr>
            <c:extLst xmlns:c16r2="http://schemas.microsoft.com/office/drawing/2015/06/chart">
              <c:ext xmlns:c16="http://schemas.microsoft.com/office/drawing/2014/chart" uri="{C3380CC4-5D6E-409C-BE32-E72D297353CC}">
                <c16:uniqueId val="{0000000B-B9DA-4614-B2B0-D266F9850A34}"/>
              </c:ext>
            </c:extLst>
          </c:dPt>
          <c:dPt>
            <c:idx val="6"/>
            <c:bubble3D val="0"/>
            <c:spPr>
              <a:solidFill>
                <a:schemeClr val="accent1">
                  <a:lumMod val="6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D-B9DA-4614-B2B0-D266F9850A34}"/>
              </c:ext>
            </c:extLst>
          </c:dPt>
          <c:dPt>
            <c:idx val="7"/>
            <c:bubble3D val="0"/>
            <c:spPr>
              <a:solidFill>
                <a:schemeClr val="accent2">
                  <a:lumMod val="6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F-B9DA-4614-B2B0-D266F9850A3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Gráficos!$K$2:$K$9</c:f>
              <c:strCache>
                <c:ptCount val="8"/>
                <c:pt idx="0">
                  <c:v>PDC 1 - BRH</c:v>
                </c:pt>
                <c:pt idx="1">
                  <c:v>PDC 2 - GRH</c:v>
                </c:pt>
                <c:pt idx="2">
                  <c:v>PDC 3 - MRQ</c:v>
                </c:pt>
                <c:pt idx="3">
                  <c:v>PDC 4 - PCA</c:v>
                </c:pt>
                <c:pt idx="4">
                  <c:v>PDC 5 - GDA</c:v>
                </c:pt>
                <c:pt idx="5">
                  <c:v>PDC 6 - ARH</c:v>
                </c:pt>
                <c:pt idx="6">
                  <c:v>PDC 7 - EHE</c:v>
                </c:pt>
                <c:pt idx="7">
                  <c:v>PDC 8 - CCS</c:v>
                </c:pt>
              </c:strCache>
            </c:strRef>
          </c:cat>
          <c:val>
            <c:numRef>
              <c:f>Gráficos!$L$2:$L$9</c:f>
              <c:numCache>
                <c:formatCode>General</c:formatCode>
                <c:ptCount val="8"/>
                <c:pt idx="0">
                  <c:v>96</c:v>
                </c:pt>
                <c:pt idx="1">
                  <c:v>16</c:v>
                </c:pt>
                <c:pt idx="2">
                  <c:v>33</c:v>
                </c:pt>
                <c:pt idx="3">
                  <c:v>14</c:v>
                </c:pt>
                <c:pt idx="4">
                  <c:v>39</c:v>
                </c:pt>
                <c:pt idx="5">
                  <c:v>0</c:v>
                </c:pt>
                <c:pt idx="6">
                  <c:v>4</c:v>
                </c:pt>
                <c:pt idx="7">
                  <c:v>18</c:v>
                </c:pt>
              </c:numCache>
            </c:numRef>
          </c:val>
          <c:extLst xmlns:c16r2="http://schemas.microsoft.com/office/drawing/2015/06/chart">
            <c:ext xmlns:c16="http://schemas.microsoft.com/office/drawing/2014/chart" uri="{C3380CC4-5D6E-409C-BE32-E72D297353CC}">
              <c16:uniqueId val="{00000000-FC7B-46DA-9DD5-65AFAD8C64C1}"/>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Gráficos!$Q$2</c:f>
              <c:strCache>
                <c:ptCount val="1"/>
                <c:pt idx="0">
                  <c:v>PDC 1 - BRH</c:v>
                </c:pt>
              </c:strCache>
            </c:strRef>
          </c:tx>
          <c:spPr>
            <a:solidFill>
              <a:schemeClr val="accent1"/>
            </a:solidFill>
            <a:ln w="19050">
              <a:solidFill>
                <a:schemeClr val="lt1"/>
              </a:solidFill>
            </a:ln>
            <a:effectLst/>
          </c:spPr>
          <c:invertIfNegative val="0"/>
          <c:cat>
            <c:numRef>
              <c:f>Gráficos!$R$1:$U$1</c:f>
              <c:numCache>
                <c:formatCode>General</c:formatCode>
                <c:ptCount val="4"/>
                <c:pt idx="0">
                  <c:v>2016</c:v>
                </c:pt>
                <c:pt idx="1">
                  <c:v>2017</c:v>
                </c:pt>
                <c:pt idx="2">
                  <c:v>2018</c:v>
                </c:pt>
                <c:pt idx="3">
                  <c:v>2019</c:v>
                </c:pt>
              </c:numCache>
            </c:numRef>
          </c:cat>
          <c:val>
            <c:numRef>
              <c:f>Gráficos!$R$2:$U$2</c:f>
              <c:numCache>
                <c:formatCode>_(* #,##0.00_);_(* \(#,##0.00\);_(* "-"??_);_(@_)</c:formatCode>
                <c:ptCount val="4"/>
                <c:pt idx="0">
                  <c:v>252510.72</c:v>
                </c:pt>
                <c:pt idx="1">
                  <c:v>9786749.5100000016</c:v>
                </c:pt>
                <c:pt idx="2">
                  <c:v>21554802.699999999</c:v>
                </c:pt>
                <c:pt idx="3">
                  <c:v>24131963.970000003</c:v>
                </c:pt>
              </c:numCache>
            </c:numRef>
          </c:val>
          <c:extLst xmlns:c16r2="http://schemas.microsoft.com/office/drawing/2015/06/chart">
            <c:ext xmlns:c16="http://schemas.microsoft.com/office/drawing/2014/chart" uri="{C3380CC4-5D6E-409C-BE32-E72D297353CC}">
              <c16:uniqueId val="{00000000-E461-4947-9C25-B0166DC4EC10}"/>
            </c:ext>
          </c:extLst>
        </c:ser>
        <c:ser>
          <c:idx val="1"/>
          <c:order val="1"/>
          <c:tx>
            <c:strRef>
              <c:f>Gráficos!$Q$3</c:f>
              <c:strCache>
                <c:ptCount val="1"/>
                <c:pt idx="0">
                  <c:v>PDC 2 - GRH</c:v>
                </c:pt>
              </c:strCache>
            </c:strRef>
          </c:tx>
          <c:spPr>
            <a:solidFill>
              <a:schemeClr val="accent2"/>
            </a:solidFill>
            <a:ln w="19050">
              <a:solidFill>
                <a:schemeClr val="lt1"/>
              </a:solidFill>
            </a:ln>
            <a:effectLst/>
          </c:spPr>
          <c:invertIfNegative val="0"/>
          <c:cat>
            <c:numRef>
              <c:f>Gráficos!$R$1:$U$1</c:f>
              <c:numCache>
                <c:formatCode>General</c:formatCode>
                <c:ptCount val="4"/>
                <c:pt idx="0">
                  <c:v>2016</c:v>
                </c:pt>
                <c:pt idx="1">
                  <c:v>2017</c:v>
                </c:pt>
                <c:pt idx="2">
                  <c:v>2018</c:v>
                </c:pt>
                <c:pt idx="3">
                  <c:v>2019</c:v>
                </c:pt>
              </c:numCache>
            </c:numRef>
          </c:cat>
          <c:val>
            <c:numRef>
              <c:f>Gráficos!$R$3:$U$3</c:f>
              <c:numCache>
                <c:formatCode>_(* #,##0.00_);_(* \(#,##0.00\);_(* "-"??_);_(@_)</c:formatCode>
                <c:ptCount val="4"/>
                <c:pt idx="0">
                  <c:v>0</c:v>
                </c:pt>
                <c:pt idx="1">
                  <c:v>2538598.1399999997</c:v>
                </c:pt>
                <c:pt idx="2">
                  <c:v>5925000</c:v>
                </c:pt>
                <c:pt idx="3">
                  <c:v>2494089.2999999998</c:v>
                </c:pt>
              </c:numCache>
            </c:numRef>
          </c:val>
          <c:extLst xmlns:c16r2="http://schemas.microsoft.com/office/drawing/2015/06/chart">
            <c:ext xmlns:c16="http://schemas.microsoft.com/office/drawing/2014/chart" uri="{C3380CC4-5D6E-409C-BE32-E72D297353CC}">
              <c16:uniqueId val="{00000001-E461-4947-9C25-B0166DC4EC10}"/>
            </c:ext>
          </c:extLst>
        </c:ser>
        <c:ser>
          <c:idx val="2"/>
          <c:order val="2"/>
          <c:tx>
            <c:strRef>
              <c:f>Gráficos!$Q$4</c:f>
              <c:strCache>
                <c:ptCount val="1"/>
                <c:pt idx="0">
                  <c:v>PDC 3 - MRQ</c:v>
                </c:pt>
              </c:strCache>
            </c:strRef>
          </c:tx>
          <c:spPr>
            <a:solidFill>
              <a:schemeClr val="accent3"/>
            </a:solidFill>
            <a:ln w="19050">
              <a:solidFill>
                <a:schemeClr val="lt1"/>
              </a:solidFill>
            </a:ln>
            <a:effectLst/>
          </c:spPr>
          <c:invertIfNegative val="0"/>
          <c:cat>
            <c:numRef>
              <c:f>Gráficos!$R$1:$U$1</c:f>
              <c:numCache>
                <c:formatCode>General</c:formatCode>
                <c:ptCount val="4"/>
                <c:pt idx="0">
                  <c:v>2016</c:v>
                </c:pt>
                <c:pt idx="1">
                  <c:v>2017</c:v>
                </c:pt>
                <c:pt idx="2">
                  <c:v>2018</c:v>
                </c:pt>
                <c:pt idx="3">
                  <c:v>2019</c:v>
                </c:pt>
              </c:numCache>
            </c:numRef>
          </c:cat>
          <c:val>
            <c:numRef>
              <c:f>Gráficos!$R$4:$U$4</c:f>
              <c:numCache>
                <c:formatCode>_(* #,##0.00_);_(* \(#,##0.00\);_(* "-"??_);_(@_)</c:formatCode>
                <c:ptCount val="4"/>
                <c:pt idx="0">
                  <c:v>19439967.190000001</c:v>
                </c:pt>
                <c:pt idx="1">
                  <c:v>29673344.199999999</c:v>
                </c:pt>
                <c:pt idx="2">
                  <c:v>12272815.880000001</c:v>
                </c:pt>
                <c:pt idx="3">
                  <c:v>12961892.569999998</c:v>
                </c:pt>
              </c:numCache>
            </c:numRef>
          </c:val>
          <c:extLst xmlns:c16r2="http://schemas.microsoft.com/office/drawing/2015/06/chart">
            <c:ext xmlns:c16="http://schemas.microsoft.com/office/drawing/2014/chart" uri="{C3380CC4-5D6E-409C-BE32-E72D297353CC}">
              <c16:uniqueId val="{00000002-E461-4947-9C25-B0166DC4EC10}"/>
            </c:ext>
          </c:extLst>
        </c:ser>
        <c:ser>
          <c:idx val="3"/>
          <c:order val="3"/>
          <c:tx>
            <c:strRef>
              <c:f>Gráficos!$Q$5</c:f>
              <c:strCache>
                <c:ptCount val="1"/>
                <c:pt idx="0">
                  <c:v>PDC 4 - PCA</c:v>
                </c:pt>
              </c:strCache>
            </c:strRef>
          </c:tx>
          <c:spPr>
            <a:solidFill>
              <a:schemeClr val="accent4"/>
            </a:solidFill>
            <a:ln w="19050">
              <a:solidFill>
                <a:schemeClr val="lt1"/>
              </a:solidFill>
            </a:ln>
            <a:effectLst/>
          </c:spPr>
          <c:invertIfNegative val="0"/>
          <c:cat>
            <c:numRef>
              <c:f>Gráficos!$R$1:$U$1</c:f>
              <c:numCache>
                <c:formatCode>General</c:formatCode>
                <c:ptCount val="4"/>
                <c:pt idx="0">
                  <c:v>2016</c:v>
                </c:pt>
                <c:pt idx="1">
                  <c:v>2017</c:v>
                </c:pt>
                <c:pt idx="2">
                  <c:v>2018</c:v>
                </c:pt>
                <c:pt idx="3">
                  <c:v>2019</c:v>
                </c:pt>
              </c:numCache>
            </c:numRef>
          </c:cat>
          <c:val>
            <c:numRef>
              <c:f>Gráficos!$R$5:$U$5</c:f>
              <c:numCache>
                <c:formatCode>_(* #,##0.00_);_(* \(#,##0.00\);_(* "-"??_);_(@_)</c:formatCode>
                <c:ptCount val="4"/>
                <c:pt idx="0">
                  <c:v>0</c:v>
                </c:pt>
                <c:pt idx="1">
                  <c:v>26283.48</c:v>
                </c:pt>
                <c:pt idx="2">
                  <c:v>3600000</c:v>
                </c:pt>
                <c:pt idx="3">
                  <c:v>2050000</c:v>
                </c:pt>
              </c:numCache>
            </c:numRef>
          </c:val>
          <c:extLst xmlns:c16r2="http://schemas.microsoft.com/office/drawing/2015/06/chart">
            <c:ext xmlns:c16="http://schemas.microsoft.com/office/drawing/2014/chart" uri="{C3380CC4-5D6E-409C-BE32-E72D297353CC}">
              <c16:uniqueId val="{00000003-E461-4947-9C25-B0166DC4EC10}"/>
            </c:ext>
          </c:extLst>
        </c:ser>
        <c:ser>
          <c:idx val="4"/>
          <c:order val="4"/>
          <c:tx>
            <c:strRef>
              <c:f>Gráficos!$Q$6</c:f>
              <c:strCache>
                <c:ptCount val="1"/>
                <c:pt idx="0">
                  <c:v>PDC 5 - GDA</c:v>
                </c:pt>
              </c:strCache>
            </c:strRef>
          </c:tx>
          <c:spPr>
            <a:solidFill>
              <a:schemeClr val="accent5"/>
            </a:solidFill>
            <a:ln w="19050">
              <a:solidFill>
                <a:schemeClr val="lt1"/>
              </a:solidFill>
            </a:ln>
            <a:effectLst/>
          </c:spPr>
          <c:invertIfNegative val="0"/>
          <c:cat>
            <c:numRef>
              <c:f>Gráficos!$R$1:$U$1</c:f>
              <c:numCache>
                <c:formatCode>General</c:formatCode>
                <c:ptCount val="4"/>
                <c:pt idx="0">
                  <c:v>2016</c:v>
                </c:pt>
                <c:pt idx="1">
                  <c:v>2017</c:v>
                </c:pt>
                <c:pt idx="2">
                  <c:v>2018</c:v>
                </c:pt>
                <c:pt idx="3">
                  <c:v>2019</c:v>
                </c:pt>
              </c:numCache>
            </c:numRef>
          </c:cat>
          <c:val>
            <c:numRef>
              <c:f>Gráficos!$R$6:$U$6</c:f>
              <c:numCache>
                <c:formatCode>_(* #,##0.00_);_(* \(#,##0.00\);_(* "-"??_);_(@_)</c:formatCode>
                <c:ptCount val="4"/>
                <c:pt idx="0">
                  <c:v>42097124.149999991</c:v>
                </c:pt>
                <c:pt idx="1">
                  <c:v>30454623.819999997</c:v>
                </c:pt>
                <c:pt idx="2">
                  <c:v>7366148.4699999988</c:v>
                </c:pt>
                <c:pt idx="3">
                  <c:v>8378425.1600000039</c:v>
                </c:pt>
              </c:numCache>
            </c:numRef>
          </c:val>
          <c:extLst xmlns:c16r2="http://schemas.microsoft.com/office/drawing/2015/06/chart">
            <c:ext xmlns:c16="http://schemas.microsoft.com/office/drawing/2014/chart" uri="{C3380CC4-5D6E-409C-BE32-E72D297353CC}">
              <c16:uniqueId val="{00000004-E461-4947-9C25-B0166DC4EC10}"/>
            </c:ext>
          </c:extLst>
        </c:ser>
        <c:ser>
          <c:idx val="5"/>
          <c:order val="5"/>
          <c:tx>
            <c:strRef>
              <c:f>Gráficos!$Q$7</c:f>
              <c:strCache>
                <c:ptCount val="1"/>
                <c:pt idx="0">
                  <c:v>PDC 6 - ARH</c:v>
                </c:pt>
              </c:strCache>
            </c:strRef>
          </c:tx>
          <c:spPr>
            <a:solidFill>
              <a:schemeClr val="accent6"/>
            </a:solidFill>
            <a:ln w="19050">
              <a:solidFill>
                <a:schemeClr val="lt1"/>
              </a:solidFill>
            </a:ln>
            <a:effectLst/>
          </c:spPr>
          <c:invertIfNegative val="0"/>
          <c:cat>
            <c:numRef>
              <c:f>Gráficos!$R$1:$U$1</c:f>
              <c:numCache>
                <c:formatCode>General</c:formatCode>
                <c:ptCount val="4"/>
                <c:pt idx="0">
                  <c:v>2016</c:v>
                </c:pt>
                <c:pt idx="1">
                  <c:v>2017</c:v>
                </c:pt>
                <c:pt idx="2">
                  <c:v>2018</c:v>
                </c:pt>
                <c:pt idx="3">
                  <c:v>2019</c:v>
                </c:pt>
              </c:numCache>
            </c:numRef>
          </c:cat>
          <c:val>
            <c:numRef>
              <c:f>Gráficos!$R$7:$U$7</c:f>
              <c:numCache>
                <c:formatCode>_(* #,##0.00_);_(* \(#,##0.00\);_(* "-"??_);_(@_)</c:formatCode>
                <c:ptCount val="4"/>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5-E461-4947-9C25-B0166DC4EC10}"/>
            </c:ext>
          </c:extLst>
        </c:ser>
        <c:ser>
          <c:idx val="6"/>
          <c:order val="6"/>
          <c:tx>
            <c:strRef>
              <c:f>Gráficos!$Q$8</c:f>
              <c:strCache>
                <c:ptCount val="1"/>
                <c:pt idx="0">
                  <c:v>PDC 7 - EHE</c:v>
                </c:pt>
              </c:strCache>
            </c:strRef>
          </c:tx>
          <c:spPr>
            <a:solidFill>
              <a:schemeClr val="accent1">
                <a:lumMod val="60000"/>
              </a:schemeClr>
            </a:solidFill>
            <a:ln w="19050">
              <a:solidFill>
                <a:schemeClr val="lt1"/>
              </a:solidFill>
            </a:ln>
            <a:effectLst/>
          </c:spPr>
          <c:invertIfNegative val="0"/>
          <c:cat>
            <c:numRef>
              <c:f>Gráficos!$R$1:$U$1</c:f>
              <c:numCache>
                <c:formatCode>General</c:formatCode>
                <c:ptCount val="4"/>
                <c:pt idx="0">
                  <c:v>2016</c:v>
                </c:pt>
                <c:pt idx="1">
                  <c:v>2017</c:v>
                </c:pt>
                <c:pt idx="2">
                  <c:v>2018</c:v>
                </c:pt>
                <c:pt idx="3">
                  <c:v>2019</c:v>
                </c:pt>
              </c:numCache>
            </c:numRef>
          </c:cat>
          <c:val>
            <c:numRef>
              <c:f>Gráficos!$R$8:$U$8</c:f>
              <c:numCache>
                <c:formatCode>_(* #,##0.00_);_(* \(#,##0.00\);_(* "-"??_);_(@_)</c:formatCode>
                <c:ptCount val="4"/>
                <c:pt idx="0">
                  <c:v>0</c:v>
                </c:pt>
                <c:pt idx="1">
                  <c:v>225527.57</c:v>
                </c:pt>
                <c:pt idx="2">
                  <c:v>1299472.4300000002</c:v>
                </c:pt>
                <c:pt idx="3">
                  <c:v>1025000</c:v>
                </c:pt>
              </c:numCache>
            </c:numRef>
          </c:val>
          <c:extLst xmlns:c16r2="http://schemas.microsoft.com/office/drawing/2015/06/chart">
            <c:ext xmlns:c16="http://schemas.microsoft.com/office/drawing/2014/chart" uri="{C3380CC4-5D6E-409C-BE32-E72D297353CC}">
              <c16:uniqueId val="{00000006-E461-4947-9C25-B0166DC4EC10}"/>
            </c:ext>
          </c:extLst>
        </c:ser>
        <c:ser>
          <c:idx val="7"/>
          <c:order val="7"/>
          <c:tx>
            <c:strRef>
              <c:f>Gráficos!$Q$9</c:f>
              <c:strCache>
                <c:ptCount val="1"/>
                <c:pt idx="0">
                  <c:v>PDC 8 - CCS</c:v>
                </c:pt>
              </c:strCache>
            </c:strRef>
          </c:tx>
          <c:spPr>
            <a:solidFill>
              <a:schemeClr val="accent2">
                <a:lumMod val="60000"/>
              </a:schemeClr>
            </a:solidFill>
            <a:ln w="19050">
              <a:solidFill>
                <a:schemeClr val="lt1"/>
              </a:solidFill>
            </a:ln>
            <a:effectLst/>
          </c:spPr>
          <c:invertIfNegative val="0"/>
          <c:cat>
            <c:numRef>
              <c:f>Gráficos!$R$1:$U$1</c:f>
              <c:numCache>
                <c:formatCode>General</c:formatCode>
                <c:ptCount val="4"/>
                <c:pt idx="0">
                  <c:v>2016</c:v>
                </c:pt>
                <c:pt idx="1">
                  <c:v>2017</c:v>
                </c:pt>
                <c:pt idx="2">
                  <c:v>2018</c:v>
                </c:pt>
                <c:pt idx="3">
                  <c:v>2019</c:v>
                </c:pt>
              </c:numCache>
            </c:numRef>
          </c:cat>
          <c:val>
            <c:numRef>
              <c:f>Gráficos!$R$9:$U$9</c:f>
              <c:numCache>
                <c:formatCode>_(* #,##0.00_);_(* \(#,##0.00\);_(* "-"??_);_(@_)</c:formatCode>
                <c:ptCount val="4"/>
                <c:pt idx="0">
                  <c:v>0</c:v>
                </c:pt>
                <c:pt idx="1">
                  <c:v>1122342.58</c:v>
                </c:pt>
                <c:pt idx="2">
                  <c:v>1895000</c:v>
                </c:pt>
                <c:pt idx="3">
                  <c:v>1731000</c:v>
                </c:pt>
              </c:numCache>
            </c:numRef>
          </c:val>
          <c:extLst xmlns:c16r2="http://schemas.microsoft.com/office/drawing/2015/06/chart">
            <c:ext xmlns:c16="http://schemas.microsoft.com/office/drawing/2014/chart" uri="{C3380CC4-5D6E-409C-BE32-E72D297353CC}">
              <c16:uniqueId val="{00000007-E461-4947-9C25-B0166DC4EC10}"/>
            </c:ext>
          </c:extLst>
        </c:ser>
        <c:dLbls>
          <c:showLegendKey val="0"/>
          <c:showVal val="0"/>
          <c:showCatName val="0"/>
          <c:showSerName val="0"/>
          <c:showPercent val="0"/>
          <c:showBubbleSize val="0"/>
        </c:dLbls>
        <c:gapWidth val="150"/>
        <c:axId val="89821568"/>
        <c:axId val="89823104"/>
      </c:barChart>
      <c:catAx>
        <c:axId val="8982156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89823104"/>
        <c:crosses val="autoZero"/>
        <c:auto val="1"/>
        <c:lblAlgn val="ctr"/>
        <c:lblOffset val="100"/>
        <c:noMultiLvlLbl val="0"/>
      </c:catAx>
      <c:valAx>
        <c:axId val="89823104"/>
        <c:scaling>
          <c:orientation val="minMax"/>
        </c:scaling>
        <c:delete val="0"/>
        <c:axPos val="l"/>
        <c:majorGridlines>
          <c:spPr>
            <a:ln w="9525" cap="flat" cmpd="sng" algn="ctr">
              <a:solidFill>
                <a:schemeClr val="tx1">
                  <a:lumMod val="15000"/>
                  <a:lumOff val="85000"/>
                </a:schemeClr>
              </a:solidFill>
              <a:round/>
            </a:ln>
            <a:effectLst/>
          </c:spPr>
        </c:majorGridlines>
        <c:numFmt formatCode="_(* #,##0.00_);_(* \(#,##0.00\);_(* &quot;-&quot;??_);_(@_)"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898215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28574</xdr:colOff>
      <xdr:row>0</xdr:row>
      <xdr:rowOff>0</xdr:rowOff>
    </xdr:from>
    <xdr:to>
      <xdr:col>9</xdr:col>
      <xdr:colOff>428625</xdr:colOff>
      <xdr:row>16</xdr:row>
      <xdr:rowOff>142874</xdr:rowOff>
    </xdr:to>
    <xdr:graphicFrame macro="">
      <xdr:nvGraphicFramePr>
        <xdr:cNvPr id="2" name="Gráfico 1">
          <a:extLst>
            <a:ext uri="{FF2B5EF4-FFF2-40B4-BE49-F238E27FC236}">
              <a16:creationId xmlns:a16="http://schemas.microsoft.com/office/drawing/2014/main" xmlns="" id="{BAFD93DC-D160-4348-81E7-809F16A7244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57150</xdr:colOff>
      <xdr:row>17</xdr:row>
      <xdr:rowOff>52387</xdr:rowOff>
    </xdr:from>
    <xdr:to>
      <xdr:col>9</xdr:col>
      <xdr:colOff>361950</xdr:colOff>
      <xdr:row>31</xdr:row>
      <xdr:rowOff>128587</xdr:rowOff>
    </xdr:to>
    <xdr:graphicFrame macro="">
      <xdr:nvGraphicFramePr>
        <xdr:cNvPr id="3" name="Gráfico 2">
          <a:extLst>
            <a:ext uri="{FF2B5EF4-FFF2-40B4-BE49-F238E27FC236}">
              <a16:creationId xmlns:a16="http://schemas.microsoft.com/office/drawing/2014/main" xmlns="" id="{4778C332-8556-4B9C-8958-5F1BA28833E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171449</xdr:colOff>
      <xdr:row>10</xdr:row>
      <xdr:rowOff>42862</xdr:rowOff>
    </xdr:from>
    <xdr:to>
      <xdr:col>22</xdr:col>
      <xdr:colOff>495299</xdr:colOff>
      <xdr:row>29</xdr:row>
      <xdr:rowOff>114300</xdr:rowOff>
    </xdr:to>
    <xdr:graphicFrame macro="">
      <xdr:nvGraphicFramePr>
        <xdr:cNvPr id="5" name="Gráfico 4">
          <a:extLst>
            <a:ext uri="{FF2B5EF4-FFF2-40B4-BE49-F238E27FC236}">
              <a16:creationId xmlns:a16="http://schemas.microsoft.com/office/drawing/2014/main" xmlns="" id="{FD636427-1410-4027-9D64-3BB4F15B11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240"/>
  <sheetViews>
    <sheetView topLeftCell="B4" zoomScale="55" zoomScaleNormal="55" zoomScaleSheetLayoutView="80" workbookViewId="0">
      <pane ySplit="6" topLeftCell="A22" activePane="bottomLeft" state="frozen"/>
      <selection activeCell="B4" sqref="B4"/>
      <selection pane="bottomLeft" activeCell="B229" sqref="B229"/>
    </sheetView>
  </sheetViews>
  <sheetFormatPr defaultColWidth="8.85546875" defaultRowHeight="25.15" customHeight="1" x14ac:dyDescent="0.25"/>
  <cols>
    <col min="1" max="1" width="4.5703125" style="1" hidden="1" customWidth="1"/>
    <col min="2" max="2" width="10.7109375" style="2" customWidth="1"/>
    <col min="3" max="3" width="12.7109375" style="45" customWidth="1"/>
    <col min="4" max="4" width="29.85546875" style="10" customWidth="1"/>
    <col min="5" max="5" width="32.28515625" style="10" customWidth="1"/>
    <col min="6" max="6" width="33.5703125" style="10" customWidth="1"/>
    <col min="7" max="7" width="16.5703125" style="7" customWidth="1"/>
    <col min="8" max="8" width="15.7109375" style="34" customWidth="1"/>
    <col min="9" max="10" width="24.42578125" style="8" hidden="1" customWidth="1"/>
    <col min="11" max="11" width="19.42578125" style="8" hidden="1" customWidth="1"/>
    <col min="12" max="12" width="19.42578125" style="8" customWidth="1"/>
    <col min="13" max="14" width="25.140625" style="8" hidden="1" customWidth="1"/>
    <col min="15" max="15" width="17.85546875" style="8" hidden="1" customWidth="1"/>
    <col min="16" max="16" width="17.85546875" style="8" customWidth="1"/>
    <col min="17" max="18" width="24.42578125" style="8" hidden="1" customWidth="1"/>
    <col min="19" max="19" width="17.85546875" style="8" hidden="1" customWidth="1"/>
    <col min="20" max="20" width="17.85546875" style="8" customWidth="1"/>
    <col min="21" max="22" width="24.42578125" style="8" hidden="1" customWidth="1"/>
    <col min="23" max="23" width="17.85546875" style="8" hidden="1" customWidth="1"/>
    <col min="24" max="24" width="17.85546875" style="8" customWidth="1"/>
    <col min="25" max="27" width="17.85546875" style="8" hidden="1" customWidth="1"/>
    <col min="28" max="29" width="23" style="54" hidden="1" customWidth="1"/>
    <col min="30" max="30" width="22" style="54" hidden="1" customWidth="1"/>
    <col min="31" max="31" width="22" style="54" customWidth="1"/>
    <col min="32" max="32" width="22.140625" style="7" customWidth="1"/>
    <col min="33" max="33" width="27" style="7" hidden="1" customWidth="1"/>
    <col min="34" max="34" width="22.140625" style="7" hidden="1" customWidth="1"/>
    <col min="35" max="35" width="22.140625" style="7" customWidth="1"/>
    <col min="36" max="36" width="22.140625" style="7" hidden="1" customWidth="1"/>
    <col min="37" max="37" width="23" style="7" customWidth="1"/>
    <col min="38" max="38" width="23" style="12" customWidth="1"/>
    <col min="39" max="16384" width="8.85546875" style="1"/>
  </cols>
  <sheetData>
    <row r="1" spans="1:38" ht="30" hidden="1" customHeight="1" thickBot="1" x14ac:dyDescent="0.3">
      <c r="A1" s="5"/>
      <c r="B1" s="122" t="s">
        <v>89</v>
      </c>
      <c r="C1" s="123"/>
      <c r="D1" s="123"/>
      <c r="E1" s="124"/>
      <c r="F1" s="81"/>
      <c r="G1" s="26"/>
      <c r="H1" s="31"/>
      <c r="I1" s="28"/>
      <c r="J1" s="28"/>
      <c r="K1" s="28"/>
      <c r="L1" s="28"/>
      <c r="M1" s="28"/>
      <c r="N1" s="28"/>
      <c r="O1" s="28"/>
      <c r="P1" s="28"/>
      <c r="Q1" s="28"/>
      <c r="R1" s="28"/>
      <c r="S1" s="28"/>
      <c r="T1" s="28"/>
      <c r="U1" s="28"/>
      <c r="V1" s="28"/>
      <c r="W1" s="28"/>
      <c r="X1" s="28"/>
      <c r="Y1" s="28"/>
      <c r="Z1" s="28"/>
      <c r="AA1" s="28"/>
      <c r="AB1" s="53"/>
      <c r="AC1" s="53"/>
      <c r="AD1" s="53"/>
      <c r="AE1" s="53"/>
      <c r="AF1" s="26"/>
      <c r="AG1" s="26"/>
      <c r="AH1" s="26"/>
      <c r="AI1" s="26"/>
      <c r="AJ1" s="26"/>
      <c r="AK1" s="26"/>
      <c r="AL1" s="27"/>
    </row>
    <row r="2" spans="1:38" ht="25.15" hidden="1" customHeight="1" x14ac:dyDescent="0.3">
      <c r="B2" s="82"/>
      <c r="C2" s="83"/>
      <c r="D2" s="84"/>
      <c r="E2" s="84"/>
      <c r="F2" s="36"/>
      <c r="G2" s="26"/>
      <c r="H2" s="31"/>
      <c r="I2" s="28"/>
      <c r="J2" s="28"/>
      <c r="K2" s="28"/>
      <c r="L2" s="28"/>
      <c r="M2" s="28"/>
      <c r="N2" s="28"/>
      <c r="O2" s="28"/>
      <c r="P2" s="28"/>
      <c r="Q2" s="28"/>
      <c r="R2" s="28"/>
      <c r="S2" s="28"/>
      <c r="T2" s="28"/>
      <c r="U2" s="28"/>
      <c r="V2" s="28"/>
      <c r="W2" s="28"/>
      <c r="X2" s="28"/>
      <c r="Y2" s="28"/>
      <c r="Z2" s="28"/>
      <c r="AA2" s="28"/>
      <c r="AB2" s="53"/>
      <c r="AC2" s="53"/>
      <c r="AD2" s="53"/>
      <c r="AE2" s="53"/>
      <c r="AF2" s="26"/>
      <c r="AG2" s="26"/>
      <c r="AH2" s="26"/>
      <c r="AI2" s="26"/>
      <c r="AJ2" s="26"/>
      <c r="AK2" s="26"/>
      <c r="AL2" s="27"/>
    </row>
    <row r="3" spans="1:38" ht="16.899999999999999" hidden="1" customHeight="1" thickBot="1" x14ac:dyDescent="0.3">
      <c r="B3" s="3"/>
      <c r="C3" s="4"/>
      <c r="D3" s="36"/>
      <c r="E3" s="36"/>
      <c r="F3" s="36"/>
      <c r="G3" s="26"/>
      <c r="H3" s="31"/>
      <c r="I3" s="28"/>
      <c r="J3" s="28"/>
      <c r="K3" s="28"/>
      <c r="L3" s="28"/>
      <c r="M3" s="28"/>
      <c r="N3" s="28"/>
      <c r="O3" s="28"/>
      <c r="P3" s="28"/>
      <c r="Q3" s="28"/>
      <c r="R3" s="28"/>
      <c r="S3" s="28"/>
      <c r="T3" s="28"/>
      <c r="U3" s="28"/>
      <c r="V3" s="28"/>
      <c r="W3" s="28"/>
      <c r="X3" s="28"/>
      <c r="Y3" s="28"/>
      <c r="Z3" s="28"/>
      <c r="AA3" s="28"/>
      <c r="AB3" s="53"/>
      <c r="AC3" s="53"/>
      <c r="AD3" s="53"/>
      <c r="AE3" s="53"/>
      <c r="AF3" s="26"/>
      <c r="AG3" s="26"/>
      <c r="AH3" s="26"/>
      <c r="AI3" s="26"/>
      <c r="AJ3" s="26"/>
      <c r="AK3" s="26"/>
      <c r="AL3" s="27"/>
    </row>
    <row r="4" spans="1:38" s="2" customFormat="1" ht="25.15" customHeight="1" thickBot="1" x14ac:dyDescent="0.3">
      <c r="A4" s="29"/>
      <c r="B4" s="127" t="s">
        <v>536</v>
      </c>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9"/>
    </row>
    <row r="5" spans="1:38" s="2" customFormat="1" ht="19.899999999999999" customHeight="1" thickBot="1" x14ac:dyDescent="0.3">
      <c r="A5" s="3"/>
      <c r="B5" s="113" t="s">
        <v>45</v>
      </c>
      <c r="C5" s="113" t="s">
        <v>46</v>
      </c>
      <c r="D5" s="113" t="s">
        <v>48</v>
      </c>
      <c r="E5" s="113" t="s">
        <v>49</v>
      </c>
      <c r="F5" s="113" t="s">
        <v>50</v>
      </c>
      <c r="G5" s="113" t="s">
        <v>76</v>
      </c>
      <c r="H5" s="113" t="s">
        <v>51</v>
      </c>
      <c r="I5" s="133" t="s">
        <v>0</v>
      </c>
      <c r="J5" s="133"/>
      <c r="K5" s="133"/>
      <c r="L5" s="133"/>
      <c r="M5" s="133"/>
      <c r="N5" s="133"/>
      <c r="O5" s="133"/>
      <c r="P5" s="133"/>
      <c r="Q5" s="133"/>
      <c r="R5" s="133"/>
      <c r="S5" s="133"/>
      <c r="T5" s="133"/>
      <c r="U5" s="133"/>
      <c r="V5" s="133"/>
      <c r="W5" s="133"/>
      <c r="X5" s="133"/>
      <c r="Y5" s="133"/>
      <c r="Z5" s="133"/>
      <c r="AA5" s="133"/>
      <c r="AB5" s="133"/>
      <c r="AC5" s="133"/>
      <c r="AD5" s="133"/>
      <c r="AE5" s="133"/>
      <c r="AF5" s="133"/>
      <c r="AG5" s="92"/>
      <c r="AH5" s="90"/>
      <c r="AI5" s="113" t="s">
        <v>520</v>
      </c>
      <c r="AJ5" s="103"/>
      <c r="AK5" s="113" t="s">
        <v>3</v>
      </c>
      <c r="AL5" s="113" t="s">
        <v>2</v>
      </c>
    </row>
    <row r="6" spans="1:38" s="2" customFormat="1" ht="28.5" customHeight="1" thickBot="1" x14ac:dyDescent="0.3">
      <c r="A6" s="3"/>
      <c r="B6" s="114"/>
      <c r="C6" s="114"/>
      <c r="D6" s="114"/>
      <c r="E6" s="114"/>
      <c r="F6" s="114"/>
      <c r="G6" s="114"/>
      <c r="H6" s="114"/>
      <c r="I6" s="116" t="s">
        <v>535</v>
      </c>
      <c r="J6" s="117"/>
      <c r="K6" s="117"/>
      <c r="L6" s="117"/>
      <c r="M6" s="117"/>
      <c r="N6" s="117"/>
      <c r="O6" s="117"/>
      <c r="P6" s="117"/>
      <c r="Q6" s="117"/>
      <c r="R6" s="117"/>
      <c r="S6" s="117"/>
      <c r="T6" s="117"/>
      <c r="U6" s="117"/>
      <c r="V6" s="117"/>
      <c r="W6" s="117"/>
      <c r="X6" s="117"/>
      <c r="Y6" s="117"/>
      <c r="Z6" s="117"/>
      <c r="AA6" s="118"/>
      <c r="AB6" s="113" t="s">
        <v>121</v>
      </c>
      <c r="AC6" s="113" t="s">
        <v>530</v>
      </c>
      <c r="AD6" s="113" t="s">
        <v>122</v>
      </c>
      <c r="AE6" s="113" t="s">
        <v>534</v>
      </c>
      <c r="AF6" s="113" t="s">
        <v>1</v>
      </c>
      <c r="AG6" s="113" t="s">
        <v>521</v>
      </c>
      <c r="AH6" s="113" t="s">
        <v>533</v>
      </c>
      <c r="AI6" s="114"/>
      <c r="AJ6" s="113" t="s">
        <v>532</v>
      </c>
      <c r="AK6" s="114"/>
      <c r="AL6" s="114"/>
    </row>
    <row r="7" spans="1:38" s="2" customFormat="1" ht="28.5" customHeight="1" thickBot="1" x14ac:dyDescent="0.3">
      <c r="A7" s="3"/>
      <c r="B7" s="114"/>
      <c r="C7" s="114"/>
      <c r="D7" s="114"/>
      <c r="E7" s="114"/>
      <c r="F7" s="114"/>
      <c r="G7" s="114"/>
      <c r="H7" s="114"/>
      <c r="I7" s="130">
        <v>2016</v>
      </c>
      <c r="J7" s="131"/>
      <c r="K7" s="132"/>
      <c r="L7" s="112">
        <v>2016</v>
      </c>
      <c r="M7" s="130">
        <v>2017</v>
      </c>
      <c r="N7" s="131"/>
      <c r="O7" s="132"/>
      <c r="P7" s="112">
        <v>2017</v>
      </c>
      <c r="Q7" s="130">
        <v>2018</v>
      </c>
      <c r="R7" s="131"/>
      <c r="S7" s="132"/>
      <c r="T7" s="112">
        <v>2018</v>
      </c>
      <c r="U7" s="130">
        <v>2019</v>
      </c>
      <c r="V7" s="131"/>
      <c r="W7" s="132"/>
      <c r="X7" s="107">
        <v>2019</v>
      </c>
      <c r="Y7" s="130">
        <v>2020</v>
      </c>
      <c r="Z7" s="131"/>
      <c r="AA7" s="132"/>
      <c r="AB7" s="114"/>
      <c r="AC7" s="114"/>
      <c r="AD7" s="114"/>
      <c r="AE7" s="114"/>
      <c r="AF7" s="114"/>
      <c r="AG7" s="114"/>
      <c r="AH7" s="114"/>
      <c r="AI7" s="114"/>
      <c r="AJ7" s="114"/>
      <c r="AK7" s="114"/>
      <c r="AL7" s="114"/>
    </row>
    <row r="8" spans="1:38" s="2" customFormat="1" ht="28.5" hidden="1" customHeight="1" thickBot="1" x14ac:dyDescent="0.3">
      <c r="A8" s="3"/>
      <c r="B8" s="115"/>
      <c r="C8" s="115"/>
      <c r="D8" s="115"/>
      <c r="E8" s="115"/>
      <c r="F8" s="115"/>
      <c r="G8" s="115"/>
      <c r="H8" s="115"/>
      <c r="I8" s="90" t="s">
        <v>91</v>
      </c>
      <c r="J8" s="102" t="s">
        <v>529</v>
      </c>
      <c r="K8" s="90" t="s">
        <v>92</v>
      </c>
      <c r="L8" s="107"/>
      <c r="M8" s="90" t="s">
        <v>91</v>
      </c>
      <c r="N8" s="102" t="s">
        <v>529</v>
      </c>
      <c r="O8" s="90" t="s">
        <v>92</v>
      </c>
      <c r="P8" s="107"/>
      <c r="Q8" s="90" t="s">
        <v>91</v>
      </c>
      <c r="R8" s="102" t="s">
        <v>529</v>
      </c>
      <c r="S8" s="90" t="s">
        <v>92</v>
      </c>
      <c r="T8" s="107"/>
      <c r="U8" s="90" t="s">
        <v>91</v>
      </c>
      <c r="V8" s="102" t="s">
        <v>529</v>
      </c>
      <c r="W8" s="90" t="s">
        <v>92</v>
      </c>
      <c r="X8" s="106"/>
      <c r="Y8" s="92" t="s">
        <v>91</v>
      </c>
      <c r="Z8" s="102" t="s">
        <v>529</v>
      </c>
      <c r="AA8" s="92" t="s">
        <v>92</v>
      </c>
      <c r="AB8" s="115"/>
      <c r="AC8" s="115"/>
      <c r="AD8" s="115"/>
      <c r="AE8" s="115"/>
      <c r="AF8" s="115"/>
      <c r="AG8" s="115"/>
      <c r="AH8" s="115"/>
      <c r="AI8" s="115"/>
      <c r="AJ8" s="115"/>
      <c r="AK8" s="115"/>
      <c r="AL8" s="115"/>
    </row>
    <row r="9" spans="1:38" s="2" customFormat="1" ht="19.899999999999999" hidden="1" customHeight="1" thickBot="1" x14ac:dyDescent="0.3">
      <c r="A9" s="3"/>
      <c r="B9" s="93"/>
      <c r="C9" s="93"/>
      <c r="D9" s="94"/>
      <c r="E9" s="94"/>
      <c r="F9" s="94"/>
      <c r="G9" s="94"/>
      <c r="H9" s="94"/>
      <c r="I9" s="92"/>
      <c r="J9" s="102"/>
      <c r="K9" s="92"/>
      <c r="L9" s="107"/>
      <c r="M9" s="92"/>
      <c r="N9" s="102"/>
      <c r="O9" s="92"/>
      <c r="P9" s="107"/>
      <c r="Q9" s="92"/>
      <c r="R9" s="102"/>
      <c r="S9" s="92"/>
      <c r="T9" s="107"/>
      <c r="U9" s="92"/>
      <c r="V9" s="102"/>
      <c r="W9" s="92"/>
      <c r="X9" s="106"/>
      <c r="Y9" s="94"/>
      <c r="Z9" s="101"/>
      <c r="AA9" s="94"/>
      <c r="AB9" s="94"/>
      <c r="AC9" s="101"/>
      <c r="AD9" s="94"/>
      <c r="AE9" s="106"/>
      <c r="AF9" s="94"/>
      <c r="AG9" s="94"/>
      <c r="AH9" s="94"/>
      <c r="AI9" s="104"/>
      <c r="AJ9" s="104"/>
      <c r="AK9" s="94"/>
      <c r="AL9" s="94"/>
    </row>
    <row r="10" spans="1:38" ht="81" customHeight="1" thickBot="1" x14ac:dyDescent="0.3">
      <c r="A10" s="15"/>
      <c r="B10" s="96" t="s">
        <v>7</v>
      </c>
      <c r="C10" s="91" t="s">
        <v>15</v>
      </c>
      <c r="D10" s="63" t="s">
        <v>216</v>
      </c>
      <c r="E10" s="63" t="s">
        <v>217</v>
      </c>
      <c r="F10" s="63" t="s">
        <v>218</v>
      </c>
      <c r="G10" s="63" t="s">
        <v>95</v>
      </c>
      <c r="H10" s="63" t="s">
        <v>338</v>
      </c>
      <c r="I10" s="61">
        <v>0</v>
      </c>
      <c r="J10" s="61"/>
      <c r="K10" s="61"/>
      <c r="L10" s="61">
        <f>I10/1000</f>
        <v>0</v>
      </c>
      <c r="M10" s="61">
        <v>0</v>
      </c>
      <c r="N10" s="61"/>
      <c r="O10" s="61"/>
      <c r="P10" s="61">
        <f>M10/1000</f>
        <v>0</v>
      </c>
      <c r="Q10" s="61">
        <v>408225</v>
      </c>
      <c r="R10" s="61"/>
      <c r="S10" s="61"/>
      <c r="T10" s="61">
        <f>Q10/1000</f>
        <v>408.22500000000002</v>
      </c>
      <c r="U10" s="61">
        <v>408225</v>
      </c>
      <c r="V10" s="61"/>
      <c r="W10" s="61"/>
      <c r="X10" s="61">
        <f>U10/1000</f>
        <v>408.22500000000002</v>
      </c>
      <c r="Y10" s="61">
        <v>408225</v>
      </c>
      <c r="Z10" s="61"/>
      <c r="AA10" s="61"/>
      <c r="AB10" s="65">
        <f t="shared" ref="AB10:AB73" si="0">SUM(I10,M10,Q10,U10)</f>
        <v>816450</v>
      </c>
      <c r="AC10" s="65">
        <f t="shared" ref="AC10:AC73" si="1">SUM(J10,N10,R10,V10)</f>
        <v>0</v>
      </c>
      <c r="AD10" s="65">
        <f t="shared" ref="AD10:AD73" si="2">SUM(K10,O10,S10,W10)</f>
        <v>0</v>
      </c>
      <c r="AE10" s="65">
        <f>AB10/1000</f>
        <v>816.45</v>
      </c>
      <c r="AF10" s="66" t="s">
        <v>6</v>
      </c>
      <c r="AG10" s="66"/>
      <c r="AH10" s="66" t="s">
        <v>475</v>
      </c>
      <c r="AI10" s="66" t="s">
        <v>531</v>
      </c>
      <c r="AJ10" s="66" t="s">
        <v>531</v>
      </c>
      <c r="AK10" s="67">
        <v>2020</v>
      </c>
      <c r="AL10" s="66" t="s">
        <v>494</v>
      </c>
    </row>
    <row r="11" spans="1:38" ht="79.5" customHeight="1" thickBot="1" x14ac:dyDescent="0.3">
      <c r="A11" s="15"/>
      <c r="B11" s="96" t="s">
        <v>7</v>
      </c>
      <c r="C11" s="91" t="s">
        <v>17</v>
      </c>
      <c r="D11" s="63" t="s">
        <v>219</v>
      </c>
      <c r="E11" s="63" t="s">
        <v>220</v>
      </c>
      <c r="F11" s="63" t="s">
        <v>221</v>
      </c>
      <c r="G11" s="63" t="s">
        <v>339</v>
      </c>
      <c r="H11" s="63" t="s">
        <v>338</v>
      </c>
      <c r="I11" s="61">
        <v>0</v>
      </c>
      <c r="J11" s="61"/>
      <c r="K11" s="61"/>
      <c r="L11" s="61">
        <f t="shared" ref="L11:L74" si="3">I11/1000</f>
        <v>0</v>
      </c>
      <c r="M11" s="61">
        <v>0</v>
      </c>
      <c r="N11" s="61"/>
      <c r="O11" s="61"/>
      <c r="P11" s="61">
        <f t="shared" ref="P11:P74" si="4">M11/1000</f>
        <v>0</v>
      </c>
      <c r="Q11" s="61">
        <v>700000</v>
      </c>
      <c r="R11" s="61"/>
      <c r="S11" s="61"/>
      <c r="T11" s="61">
        <f t="shared" ref="T11:T74" si="5">Q11/1000</f>
        <v>700</v>
      </c>
      <c r="U11" s="61">
        <v>700000</v>
      </c>
      <c r="V11" s="61"/>
      <c r="W11" s="61"/>
      <c r="X11" s="61">
        <f t="shared" ref="X11:X74" si="6">U11/1000</f>
        <v>700</v>
      </c>
      <c r="Y11" s="61">
        <v>350000</v>
      </c>
      <c r="Z11" s="61"/>
      <c r="AA11" s="61"/>
      <c r="AB11" s="65">
        <f t="shared" si="0"/>
        <v>1400000</v>
      </c>
      <c r="AC11" s="65">
        <f t="shared" si="1"/>
        <v>0</v>
      </c>
      <c r="AD11" s="65">
        <f t="shared" si="2"/>
        <v>0</v>
      </c>
      <c r="AE11" s="65">
        <f t="shared" ref="AE11:AE74" si="7">AB11/1000</f>
        <v>1400</v>
      </c>
      <c r="AF11" s="66" t="s">
        <v>6</v>
      </c>
      <c r="AG11" s="66"/>
      <c r="AH11" s="66" t="s">
        <v>475</v>
      </c>
      <c r="AI11" s="66" t="s">
        <v>531</v>
      </c>
      <c r="AJ11" s="66" t="s">
        <v>531</v>
      </c>
      <c r="AK11" s="67">
        <v>2020</v>
      </c>
      <c r="AL11" s="66" t="s">
        <v>494</v>
      </c>
    </row>
    <row r="12" spans="1:38" ht="60.75" thickBot="1" x14ac:dyDescent="0.3">
      <c r="A12" s="15"/>
      <c r="B12" s="96" t="s">
        <v>7</v>
      </c>
      <c r="C12" s="91" t="s">
        <v>17</v>
      </c>
      <c r="D12" s="87" t="s">
        <v>222</v>
      </c>
      <c r="E12" s="87" t="s">
        <v>223</v>
      </c>
      <c r="F12" s="87" t="s">
        <v>224</v>
      </c>
      <c r="G12" s="63" t="s">
        <v>339</v>
      </c>
      <c r="H12" s="87" t="s">
        <v>338</v>
      </c>
      <c r="I12" s="61">
        <v>0</v>
      </c>
      <c r="J12" s="61"/>
      <c r="K12" s="61"/>
      <c r="L12" s="61">
        <f t="shared" si="3"/>
        <v>0</v>
      </c>
      <c r="M12" s="61">
        <v>0</v>
      </c>
      <c r="N12" s="61"/>
      <c r="O12" s="61"/>
      <c r="P12" s="61">
        <f t="shared" si="4"/>
        <v>0</v>
      </c>
      <c r="Q12" s="61">
        <v>0</v>
      </c>
      <c r="R12" s="61"/>
      <c r="S12" s="61"/>
      <c r="T12" s="61">
        <f t="shared" si="5"/>
        <v>0</v>
      </c>
      <c r="U12" s="61">
        <v>1000000</v>
      </c>
      <c r="V12" s="61"/>
      <c r="W12" s="61"/>
      <c r="X12" s="61">
        <f t="shared" si="6"/>
        <v>1000</v>
      </c>
      <c r="Y12" s="61">
        <v>1000000</v>
      </c>
      <c r="Z12" s="61"/>
      <c r="AA12" s="61"/>
      <c r="AB12" s="65">
        <f t="shared" si="0"/>
        <v>1000000</v>
      </c>
      <c r="AC12" s="65">
        <f t="shared" si="1"/>
        <v>0</v>
      </c>
      <c r="AD12" s="65">
        <f t="shared" si="2"/>
        <v>0</v>
      </c>
      <c r="AE12" s="65">
        <f t="shared" si="7"/>
        <v>1000</v>
      </c>
      <c r="AF12" s="66" t="s">
        <v>6</v>
      </c>
      <c r="AG12" s="66"/>
      <c r="AH12" s="66" t="s">
        <v>475</v>
      </c>
      <c r="AI12" s="66" t="s">
        <v>531</v>
      </c>
      <c r="AJ12" s="66" t="s">
        <v>531</v>
      </c>
      <c r="AK12" s="67">
        <v>2020</v>
      </c>
      <c r="AL12" s="66" t="s">
        <v>494</v>
      </c>
    </row>
    <row r="13" spans="1:38" ht="60.75" thickBot="1" x14ac:dyDescent="0.3">
      <c r="A13" s="15"/>
      <c r="B13" s="96" t="s">
        <v>7</v>
      </c>
      <c r="C13" s="91" t="s">
        <v>17</v>
      </c>
      <c r="D13" s="63" t="s">
        <v>225</v>
      </c>
      <c r="E13" s="63" t="s">
        <v>226</v>
      </c>
      <c r="F13" s="63" t="s">
        <v>227</v>
      </c>
      <c r="G13" s="63" t="s">
        <v>123</v>
      </c>
      <c r="H13" s="63" t="s">
        <v>338</v>
      </c>
      <c r="I13" s="61">
        <v>0</v>
      </c>
      <c r="J13" s="61"/>
      <c r="K13" s="61"/>
      <c r="L13" s="61">
        <f t="shared" si="3"/>
        <v>0</v>
      </c>
      <c r="M13" s="61">
        <v>0</v>
      </c>
      <c r="N13" s="61"/>
      <c r="O13" s="61"/>
      <c r="P13" s="61">
        <f t="shared" si="4"/>
        <v>0</v>
      </c>
      <c r="Q13" s="61">
        <v>1000000</v>
      </c>
      <c r="R13" s="61"/>
      <c r="S13" s="61"/>
      <c r="T13" s="61">
        <f t="shared" si="5"/>
        <v>1000</v>
      </c>
      <c r="U13" s="61">
        <v>0</v>
      </c>
      <c r="V13" s="61"/>
      <c r="W13" s="61"/>
      <c r="X13" s="61">
        <f t="shared" si="6"/>
        <v>0</v>
      </c>
      <c r="Y13" s="61">
        <v>0</v>
      </c>
      <c r="Z13" s="61"/>
      <c r="AA13" s="61"/>
      <c r="AB13" s="65">
        <f t="shared" si="0"/>
        <v>1000000</v>
      </c>
      <c r="AC13" s="65">
        <f t="shared" si="1"/>
        <v>0</v>
      </c>
      <c r="AD13" s="65">
        <f t="shared" si="2"/>
        <v>0</v>
      </c>
      <c r="AE13" s="65">
        <f t="shared" si="7"/>
        <v>1000</v>
      </c>
      <c r="AF13" s="66" t="s">
        <v>6</v>
      </c>
      <c r="AG13" s="66"/>
      <c r="AH13" s="66" t="s">
        <v>475</v>
      </c>
      <c r="AI13" s="66" t="s">
        <v>531</v>
      </c>
      <c r="AJ13" s="66" t="s">
        <v>531</v>
      </c>
      <c r="AK13" s="67">
        <v>2018</v>
      </c>
      <c r="AL13" s="66" t="s">
        <v>494</v>
      </c>
    </row>
    <row r="14" spans="1:38" ht="60.75" thickBot="1" x14ac:dyDescent="0.3">
      <c r="A14" s="15"/>
      <c r="B14" s="96" t="s">
        <v>7</v>
      </c>
      <c r="C14" s="91" t="s">
        <v>17</v>
      </c>
      <c r="D14" s="87" t="s">
        <v>228</v>
      </c>
      <c r="E14" s="87" t="s">
        <v>229</v>
      </c>
      <c r="F14" s="87" t="s">
        <v>230</v>
      </c>
      <c r="G14" s="63" t="s">
        <v>339</v>
      </c>
      <c r="H14" s="87" t="s">
        <v>340</v>
      </c>
      <c r="I14" s="61">
        <v>0</v>
      </c>
      <c r="J14" s="61"/>
      <c r="K14" s="61"/>
      <c r="L14" s="61">
        <f t="shared" si="3"/>
        <v>0</v>
      </c>
      <c r="M14" s="61">
        <v>0</v>
      </c>
      <c r="N14" s="61"/>
      <c r="O14" s="61"/>
      <c r="P14" s="61">
        <f t="shared" si="4"/>
        <v>0</v>
      </c>
      <c r="Q14" s="61">
        <v>3250000</v>
      </c>
      <c r="R14" s="61"/>
      <c r="S14" s="61"/>
      <c r="T14" s="61">
        <f t="shared" si="5"/>
        <v>3250</v>
      </c>
      <c r="U14" s="61">
        <v>0</v>
      </c>
      <c r="V14" s="61"/>
      <c r="W14" s="61"/>
      <c r="X14" s="61">
        <f t="shared" si="6"/>
        <v>0</v>
      </c>
      <c r="Y14" s="61">
        <v>0</v>
      </c>
      <c r="Z14" s="61"/>
      <c r="AA14" s="61"/>
      <c r="AB14" s="65">
        <f t="shared" si="0"/>
        <v>3250000</v>
      </c>
      <c r="AC14" s="65">
        <f t="shared" si="1"/>
        <v>0</v>
      </c>
      <c r="AD14" s="65">
        <f t="shared" si="2"/>
        <v>0</v>
      </c>
      <c r="AE14" s="65">
        <f t="shared" si="7"/>
        <v>3250</v>
      </c>
      <c r="AF14" s="66" t="s">
        <v>6</v>
      </c>
      <c r="AG14" s="66"/>
      <c r="AH14" s="66" t="s">
        <v>475</v>
      </c>
      <c r="AI14" s="66" t="s">
        <v>531</v>
      </c>
      <c r="AJ14" s="66" t="s">
        <v>531</v>
      </c>
      <c r="AK14" s="67">
        <v>2020</v>
      </c>
      <c r="AL14" s="66" t="s">
        <v>494</v>
      </c>
    </row>
    <row r="15" spans="1:38" ht="104.25" customHeight="1" thickBot="1" x14ac:dyDescent="0.3">
      <c r="A15" s="15"/>
      <c r="B15" s="96" t="s">
        <v>7</v>
      </c>
      <c r="C15" s="91" t="s">
        <v>17</v>
      </c>
      <c r="D15" s="87" t="s">
        <v>231</v>
      </c>
      <c r="E15" s="87" t="s">
        <v>232</v>
      </c>
      <c r="F15" s="87" t="s">
        <v>233</v>
      </c>
      <c r="G15" s="63" t="s">
        <v>339</v>
      </c>
      <c r="H15" s="87" t="s">
        <v>338</v>
      </c>
      <c r="I15" s="61">
        <v>0</v>
      </c>
      <c r="J15" s="61"/>
      <c r="K15" s="61"/>
      <c r="L15" s="61">
        <f t="shared" si="3"/>
        <v>0</v>
      </c>
      <c r="M15" s="61">
        <v>0</v>
      </c>
      <c r="N15" s="61"/>
      <c r="O15" s="61"/>
      <c r="P15" s="61">
        <f t="shared" si="4"/>
        <v>0</v>
      </c>
      <c r="Q15" s="61">
        <v>0</v>
      </c>
      <c r="R15" s="61"/>
      <c r="S15" s="61"/>
      <c r="T15" s="61">
        <f t="shared" si="5"/>
        <v>0</v>
      </c>
      <c r="U15" s="61">
        <v>0</v>
      </c>
      <c r="V15" s="61"/>
      <c r="W15" s="61"/>
      <c r="X15" s="61">
        <f t="shared" si="6"/>
        <v>0</v>
      </c>
      <c r="Y15" s="61"/>
      <c r="Z15" s="61"/>
      <c r="AA15" s="61"/>
      <c r="AB15" s="65">
        <f t="shared" si="0"/>
        <v>0</v>
      </c>
      <c r="AC15" s="65">
        <f t="shared" si="1"/>
        <v>0</v>
      </c>
      <c r="AD15" s="65">
        <f t="shared" si="2"/>
        <v>0</v>
      </c>
      <c r="AE15" s="65">
        <f t="shared" si="7"/>
        <v>0</v>
      </c>
      <c r="AF15" s="66" t="s">
        <v>6</v>
      </c>
      <c r="AG15" s="66"/>
      <c r="AH15" s="66" t="s">
        <v>475</v>
      </c>
      <c r="AI15" s="66" t="s">
        <v>531</v>
      </c>
      <c r="AJ15" s="66"/>
      <c r="AK15" s="67">
        <v>2020</v>
      </c>
      <c r="AL15" s="66" t="s">
        <v>494</v>
      </c>
    </row>
    <row r="16" spans="1:38" ht="60.75" thickBot="1" x14ac:dyDescent="0.3">
      <c r="A16" s="15"/>
      <c r="B16" s="96" t="s">
        <v>7</v>
      </c>
      <c r="C16" s="91" t="s">
        <v>17</v>
      </c>
      <c r="D16" s="87" t="s">
        <v>234</v>
      </c>
      <c r="E16" s="87" t="s">
        <v>235</v>
      </c>
      <c r="F16" s="87" t="s">
        <v>236</v>
      </c>
      <c r="G16" s="63" t="s">
        <v>339</v>
      </c>
      <c r="H16" s="87" t="s">
        <v>338</v>
      </c>
      <c r="I16" s="61">
        <v>0</v>
      </c>
      <c r="J16" s="61"/>
      <c r="K16" s="61"/>
      <c r="L16" s="61">
        <f t="shared" si="3"/>
        <v>0</v>
      </c>
      <c r="M16" s="61">
        <v>0</v>
      </c>
      <c r="N16" s="61"/>
      <c r="O16" s="61"/>
      <c r="P16" s="61">
        <f t="shared" si="4"/>
        <v>0</v>
      </c>
      <c r="Q16" s="61">
        <v>1000000</v>
      </c>
      <c r="R16" s="61"/>
      <c r="S16" s="61"/>
      <c r="T16" s="61">
        <f t="shared" si="5"/>
        <v>1000</v>
      </c>
      <c r="U16" s="61">
        <v>1000000</v>
      </c>
      <c r="V16" s="61"/>
      <c r="W16" s="61"/>
      <c r="X16" s="61">
        <f t="shared" si="6"/>
        <v>1000</v>
      </c>
      <c r="Y16" s="61">
        <v>1000000</v>
      </c>
      <c r="Z16" s="61"/>
      <c r="AA16" s="61"/>
      <c r="AB16" s="65">
        <f t="shared" si="0"/>
        <v>2000000</v>
      </c>
      <c r="AC16" s="65">
        <f t="shared" si="1"/>
        <v>0</v>
      </c>
      <c r="AD16" s="65">
        <f t="shared" si="2"/>
        <v>0</v>
      </c>
      <c r="AE16" s="65">
        <f t="shared" si="7"/>
        <v>2000</v>
      </c>
      <c r="AF16" s="66" t="s">
        <v>6</v>
      </c>
      <c r="AG16" s="66"/>
      <c r="AH16" s="66" t="s">
        <v>475</v>
      </c>
      <c r="AI16" s="66" t="s">
        <v>531</v>
      </c>
      <c r="AJ16" s="66" t="s">
        <v>531</v>
      </c>
      <c r="AK16" s="67">
        <v>2020</v>
      </c>
      <c r="AL16" s="66" t="s">
        <v>494</v>
      </c>
    </row>
    <row r="17" spans="1:38" ht="45.75" thickBot="1" x14ac:dyDescent="0.3">
      <c r="A17" s="15"/>
      <c r="B17" s="96" t="s">
        <v>7</v>
      </c>
      <c r="C17" s="91" t="s">
        <v>15</v>
      </c>
      <c r="D17" s="87" t="s">
        <v>237</v>
      </c>
      <c r="E17" s="87" t="s">
        <v>238</v>
      </c>
      <c r="F17" s="87" t="s">
        <v>233</v>
      </c>
      <c r="G17" s="63" t="s">
        <v>123</v>
      </c>
      <c r="H17" s="87" t="s">
        <v>338</v>
      </c>
      <c r="I17" s="61">
        <v>0</v>
      </c>
      <c r="J17" s="61"/>
      <c r="K17" s="61"/>
      <c r="L17" s="61">
        <f t="shared" si="3"/>
        <v>0</v>
      </c>
      <c r="M17" s="61">
        <v>0</v>
      </c>
      <c r="N17" s="61"/>
      <c r="O17" s="61"/>
      <c r="P17" s="61">
        <f t="shared" si="4"/>
        <v>0</v>
      </c>
      <c r="Q17" s="61">
        <v>367211.11999999994</v>
      </c>
      <c r="R17" s="61"/>
      <c r="S17" s="61"/>
      <c r="T17" s="61">
        <f t="shared" si="5"/>
        <v>367.21111999999994</v>
      </c>
      <c r="U17" s="61">
        <v>367211.11999999994</v>
      </c>
      <c r="V17" s="61"/>
      <c r="W17" s="61"/>
      <c r="X17" s="61">
        <f t="shared" si="6"/>
        <v>367.21111999999994</v>
      </c>
      <c r="Y17" s="61">
        <v>367211.11999999994</v>
      </c>
      <c r="Z17" s="61"/>
      <c r="AA17" s="61"/>
      <c r="AB17" s="65">
        <f t="shared" si="0"/>
        <v>734422.23999999987</v>
      </c>
      <c r="AC17" s="65">
        <f t="shared" si="1"/>
        <v>0</v>
      </c>
      <c r="AD17" s="65">
        <f t="shared" si="2"/>
        <v>0</v>
      </c>
      <c r="AE17" s="65">
        <f t="shared" si="7"/>
        <v>734.42223999999987</v>
      </c>
      <c r="AF17" s="66" t="s">
        <v>6</v>
      </c>
      <c r="AG17" s="66"/>
      <c r="AH17" s="66" t="s">
        <v>475</v>
      </c>
      <c r="AI17" s="66" t="s">
        <v>531</v>
      </c>
      <c r="AJ17" s="66" t="s">
        <v>531</v>
      </c>
      <c r="AK17" s="67">
        <v>2019</v>
      </c>
      <c r="AL17" s="66" t="s">
        <v>494</v>
      </c>
    </row>
    <row r="18" spans="1:38" ht="60.75" thickBot="1" x14ac:dyDescent="0.3">
      <c r="A18" s="15"/>
      <c r="B18" s="96" t="s">
        <v>7</v>
      </c>
      <c r="C18" s="91" t="s">
        <v>15</v>
      </c>
      <c r="D18" s="87" t="s">
        <v>239</v>
      </c>
      <c r="E18" s="87" t="s">
        <v>240</v>
      </c>
      <c r="F18" s="87" t="s">
        <v>233</v>
      </c>
      <c r="G18" s="63" t="s">
        <v>123</v>
      </c>
      <c r="H18" s="87" t="s">
        <v>338</v>
      </c>
      <c r="I18" s="61">
        <v>0</v>
      </c>
      <c r="J18" s="61"/>
      <c r="K18" s="61"/>
      <c r="L18" s="61">
        <f t="shared" si="3"/>
        <v>0</v>
      </c>
      <c r="M18" s="61">
        <v>0</v>
      </c>
      <c r="N18" s="61"/>
      <c r="O18" s="61"/>
      <c r="P18" s="61">
        <f t="shared" si="4"/>
        <v>0</v>
      </c>
      <c r="Q18" s="61">
        <v>0</v>
      </c>
      <c r="R18" s="61"/>
      <c r="S18" s="61"/>
      <c r="T18" s="61">
        <f t="shared" si="5"/>
        <v>0</v>
      </c>
      <c r="U18" s="61">
        <v>1100513.82</v>
      </c>
      <c r="V18" s="61"/>
      <c r="W18" s="61"/>
      <c r="X18" s="61">
        <f t="shared" si="6"/>
        <v>1100.5138200000001</v>
      </c>
      <c r="Y18" s="61">
        <v>0</v>
      </c>
      <c r="Z18" s="61"/>
      <c r="AA18" s="61"/>
      <c r="AB18" s="65">
        <f t="shared" si="0"/>
        <v>1100513.82</v>
      </c>
      <c r="AC18" s="65">
        <f t="shared" si="1"/>
        <v>0</v>
      </c>
      <c r="AD18" s="65">
        <f t="shared" si="2"/>
        <v>0</v>
      </c>
      <c r="AE18" s="65">
        <f t="shared" si="7"/>
        <v>1100.5138200000001</v>
      </c>
      <c r="AF18" s="66" t="s">
        <v>6</v>
      </c>
      <c r="AG18" s="66"/>
      <c r="AH18" s="66" t="s">
        <v>475</v>
      </c>
      <c r="AI18" s="66" t="s">
        <v>531</v>
      </c>
      <c r="AJ18" s="66" t="s">
        <v>531</v>
      </c>
      <c r="AK18" s="67">
        <v>2020</v>
      </c>
      <c r="AL18" s="66" t="s">
        <v>494</v>
      </c>
    </row>
    <row r="19" spans="1:38" ht="105.75" thickBot="1" x14ac:dyDescent="0.3">
      <c r="A19" s="15"/>
      <c r="B19" s="96" t="s">
        <v>7</v>
      </c>
      <c r="C19" s="91" t="s">
        <v>47</v>
      </c>
      <c r="D19" s="87" t="s">
        <v>241</v>
      </c>
      <c r="E19" s="87" t="s">
        <v>242</v>
      </c>
      <c r="F19" s="87" t="s">
        <v>243</v>
      </c>
      <c r="G19" s="63" t="s">
        <v>95</v>
      </c>
      <c r="H19" s="87" t="s">
        <v>338</v>
      </c>
      <c r="I19" s="61">
        <v>0</v>
      </c>
      <c r="J19" s="61"/>
      <c r="K19" s="61"/>
      <c r="L19" s="61">
        <f t="shared" si="3"/>
        <v>0</v>
      </c>
      <c r="M19" s="61">
        <v>0</v>
      </c>
      <c r="N19" s="61"/>
      <c r="O19" s="61"/>
      <c r="P19" s="61">
        <f t="shared" si="4"/>
        <v>0</v>
      </c>
      <c r="Q19" s="61">
        <v>0</v>
      </c>
      <c r="R19" s="61"/>
      <c r="S19" s="61"/>
      <c r="T19" s="61">
        <f t="shared" si="5"/>
        <v>0</v>
      </c>
      <c r="U19" s="61">
        <v>125000</v>
      </c>
      <c r="V19" s="61"/>
      <c r="W19" s="61"/>
      <c r="X19" s="61">
        <f t="shared" si="6"/>
        <v>125</v>
      </c>
      <c r="Y19" s="61">
        <v>65000</v>
      </c>
      <c r="Z19" s="61"/>
      <c r="AA19" s="61"/>
      <c r="AB19" s="65">
        <f t="shared" si="0"/>
        <v>125000</v>
      </c>
      <c r="AC19" s="65">
        <f t="shared" si="1"/>
        <v>0</v>
      </c>
      <c r="AD19" s="65">
        <f t="shared" si="2"/>
        <v>0</v>
      </c>
      <c r="AE19" s="65">
        <f t="shared" si="7"/>
        <v>125</v>
      </c>
      <c r="AF19" s="66" t="s">
        <v>6</v>
      </c>
      <c r="AG19" s="66"/>
      <c r="AH19" s="66" t="s">
        <v>475</v>
      </c>
      <c r="AI19" s="66" t="s">
        <v>531</v>
      </c>
      <c r="AJ19" s="66" t="s">
        <v>531</v>
      </c>
      <c r="AK19" s="67">
        <v>2020</v>
      </c>
      <c r="AL19" s="66" t="s">
        <v>494</v>
      </c>
    </row>
    <row r="20" spans="1:38" ht="60.75" thickBot="1" x14ac:dyDescent="0.3">
      <c r="A20" s="15"/>
      <c r="B20" s="96" t="s">
        <v>7</v>
      </c>
      <c r="C20" s="91" t="s">
        <v>20</v>
      </c>
      <c r="D20" s="87" t="s">
        <v>244</v>
      </c>
      <c r="E20" s="87" t="s">
        <v>245</v>
      </c>
      <c r="F20" s="87" t="s">
        <v>246</v>
      </c>
      <c r="G20" s="63" t="s">
        <v>339</v>
      </c>
      <c r="H20" s="87" t="s">
        <v>338</v>
      </c>
      <c r="I20" s="61">
        <v>0</v>
      </c>
      <c r="J20" s="61"/>
      <c r="K20" s="61"/>
      <c r="L20" s="61">
        <f t="shared" si="3"/>
        <v>0</v>
      </c>
      <c r="M20" s="61">
        <v>0</v>
      </c>
      <c r="N20" s="61"/>
      <c r="O20" s="61"/>
      <c r="P20" s="61">
        <f t="shared" si="4"/>
        <v>0</v>
      </c>
      <c r="Q20" s="61">
        <v>0</v>
      </c>
      <c r="R20" s="61"/>
      <c r="S20" s="61"/>
      <c r="T20" s="61">
        <f t="shared" si="5"/>
        <v>0</v>
      </c>
      <c r="U20" s="61">
        <v>250000</v>
      </c>
      <c r="V20" s="61"/>
      <c r="W20" s="61"/>
      <c r="X20" s="61">
        <f t="shared" si="6"/>
        <v>250</v>
      </c>
      <c r="Y20" s="61">
        <v>250000</v>
      </c>
      <c r="Z20" s="61"/>
      <c r="AA20" s="61"/>
      <c r="AB20" s="65">
        <f t="shared" si="0"/>
        <v>250000</v>
      </c>
      <c r="AC20" s="65">
        <f t="shared" si="1"/>
        <v>0</v>
      </c>
      <c r="AD20" s="65">
        <f t="shared" si="2"/>
        <v>0</v>
      </c>
      <c r="AE20" s="65">
        <f t="shared" si="7"/>
        <v>250</v>
      </c>
      <c r="AF20" s="66" t="s">
        <v>6</v>
      </c>
      <c r="AG20" s="66"/>
      <c r="AH20" s="66" t="s">
        <v>475</v>
      </c>
      <c r="AI20" s="66" t="s">
        <v>531</v>
      </c>
      <c r="AJ20" s="66" t="s">
        <v>531</v>
      </c>
      <c r="AK20" s="67">
        <v>2020</v>
      </c>
      <c r="AL20" s="66" t="s">
        <v>494</v>
      </c>
    </row>
    <row r="21" spans="1:38" ht="45.75" thickBot="1" x14ac:dyDescent="0.3">
      <c r="A21" s="15"/>
      <c r="B21" s="96" t="s">
        <v>7</v>
      </c>
      <c r="C21" s="91" t="s">
        <v>19</v>
      </c>
      <c r="D21" s="87" t="s">
        <v>248</v>
      </c>
      <c r="E21" s="87" t="s">
        <v>249</v>
      </c>
      <c r="F21" s="87" t="s">
        <v>250</v>
      </c>
      <c r="G21" s="87" t="s">
        <v>339</v>
      </c>
      <c r="H21" s="87" t="s">
        <v>338</v>
      </c>
      <c r="I21" s="61">
        <v>0</v>
      </c>
      <c r="J21" s="61"/>
      <c r="K21" s="61"/>
      <c r="L21" s="61">
        <f t="shared" si="3"/>
        <v>0</v>
      </c>
      <c r="M21" s="61">
        <v>0</v>
      </c>
      <c r="N21" s="61"/>
      <c r="O21" s="61"/>
      <c r="P21" s="61">
        <f t="shared" si="4"/>
        <v>0</v>
      </c>
      <c r="Q21" s="61">
        <v>0</v>
      </c>
      <c r="R21" s="61"/>
      <c r="S21" s="61"/>
      <c r="T21" s="61">
        <f t="shared" si="5"/>
        <v>0</v>
      </c>
      <c r="U21" s="61">
        <v>300000</v>
      </c>
      <c r="V21" s="61"/>
      <c r="W21" s="61"/>
      <c r="X21" s="61">
        <f t="shared" si="6"/>
        <v>300</v>
      </c>
      <c r="Y21" s="61">
        <v>0</v>
      </c>
      <c r="Z21" s="61"/>
      <c r="AA21" s="61"/>
      <c r="AB21" s="65">
        <f t="shared" si="0"/>
        <v>300000</v>
      </c>
      <c r="AC21" s="65">
        <f t="shared" si="1"/>
        <v>0</v>
      </c>
      <c r="AD21" s="65">
        <f t="shared" si="2"/>
        <v>0</v>
      </c>
      <c r="AE21" s="65">
        <f t="shared" si="7"/>
        <v>300</v>
      </c>
      <c r="AF21" s="66" t="s">
        <v>6</v>
      </c>
      <c r="AG21" s="66"/>
      <c r="AH21" s="66" t="s">
        <v>475</v>
      </c>
      <c r="AI21" s="66" t="s">
        <v>531</v>
      </c>
      <c r="AJ21" s="66" t="s">
        <v>531</v>
      </c>
      <c r="AK21" s="67">
        <v>2018</v>
      </c>
      <c r="AL21" s="66" t="s">
        <v>494</v>
      </c>
    </row>
    <row r="22" spans="1:38" ht="60.75" thickBot="1" x14ac:dyDescent="0.3">
      <c r="A22" s="15"/>
      <c r="B22" s="96" t="s">
        <v>7</v>
      </c>
      <c r="C22" s="91" t="s">
        <v>19</v>
      </c>
      <c r="D22" s="87" t="s">
        <v>251</v>
      </c>
      <c r="E22" s="87" t="s">
        <v>252</v>
      </c>
      <c r="F22" s="87" t="s">
        <v>253</v>
      </c>
      <c r="G22" s="87" t="s">
        <v>339</v>
      </c>
      <c r="H22" s="87" t="s">
        <v>338</v>
      </c>
      <c r="I22" s="61">
        <v>0</v>
      </c>
      <c r="J22" s="61"/>
      <c r="K22" s="61"/>
      <c r="L22" s="61">
        <f t="shared" si="3"/>
        <v>0</v>
      </c>
      <c r="M22" s="61">
        <v>0</v>
      </c>
      <c r="N22" s="61"/>
      <c r="O22" s="61"/>
      <c r="P22" s="61">
        <f t="shared" si="4"/>
        <v>0</v>
      </c>
      <c r="Q22" s="61">
        <v>0</v>
      </c>
      <c r="R22" s="61"/>
      <c r="S22" s="61"/>
      <c r="T22" s="61">
        <f t="shared" si="5"/>
        <v>0</v>
      </c>
      <c r="U22" s="61">
        <v>350000</v>
      </c>
      <c r="V22" s="61"/>
      <c r="W22" s="61"/>
      <c r="X22" s="61">
        <f t="shared" si="6"/>
        <v>350</v>
      </c>
      <c r="Y22" s="61">
        <v>175000</v>
      </c>
      <c r="Z22" s="61"/>
      <c r="AA22" s="61"/>
      <c r="AB22" s="65">
        <f t="shared" si="0"/>
        <v>350000</v>
      </c>
      <c r="AC22" s="65">
        <f t="shared" si="1"/>
        <v>0</v>
      </c>
      <c r="AD22" s="65">
        <f t="shared" si="2"/>
        <v>0</v>
      </c>
      <c r="AE22" s="65">
        <f t="shared" si="7"/>
        <v>350</v>
      </c>
      <c r="AF22" s="66" t="s">
        <v>6</v>
      </c>
      <c r="AG22" s="66"/>
      <c r="AH22" s="66" t="s">
        <v>475</v>
      </c>
      <c r="AI22" s="66" t="s">
        <v>531</v>
      </c>
      <c r="AJ22" s="66" t="s">
        <v>531</v>
      </c>
      <c r="AK22" s="67">
        <v>2020</v>
      </c>
      <c r="AL22" s="66" t="s">
        <v>494</v>
      </c>
    </row>
    <row r="23" spans="1:38" ht="75.75" thickBot="1" x14ac:dyDescent="0.3">
      <c r="A23" s="15"/>
      <c r="B23" s="96" t="s">
        <v>7</v>
      </c>
      <c r="C23" s="91" t="s">
        <v>16</v>
      </c>
      <c r="D23" s="87" t="s">
        <v>254</v>
      </c>
      <c r="E23" s="87" t="s">
        <v>255</v>
      </c>
      <c r="F23" s="87" t="s">
        <v>256</v>
      </c>
      <c r="G23" s="87" t="s">
        <v>95</v>
      </c>
      <c r="H23" s="87" t="s">
        <v>338</v>
      </c>
      <c r="I23" s="61">
        <v>0</v>
      </c>
      <c r="J23" s="61"/>
      <c r="K23" s="61"/>
      <c r="L23" s="61">
        <f t="shared" si="3"/>
        <v>0</v>
      </c>
      <c r="M23" s="61">
        <v>0</v>
      </c>
      <c r="N23" s="61"/>
      <c r="O23" s="61"/>
      <c r="P23" s="61">
        <f t="shared" si="4"/>
        <v>0</v>
      </c>
      <c r="Q23" s="61">
        <v>730664.9</v>
      </c>
      <c r="R23" s="61"/>
      <c r="S23" s="61"/>
      <c r="T23" s="61">
        <f t="shared" si="5"/>
        <v>730.66489999999999</v>
      </c>
      <c r="U23" s="61">
        <v>730664.9</v>
      </c>
      <c r="V23" s="61"/>
      <c r="W23" s="61"/>
      <c r="X23" s="61">
        <f t="shared" si="6"/>
        <v>730.66489999999999</v>
      </c>
      <c r="Y23" s="61">
        <v>730664.9</v>
      </c>
      <c r="Z23" s="61"/>
      <c r="AA23" s="61"/>
      <c r="AB23" s="65">
        <f t="shared" si="0"/>
        <v>1461329.8</v>
      </c>
      <c r="AC23" s="65">
        <f t="shared" si="1"/>
        <v>0</v>
      </c>
      <c r="AD23" s="65">
        <f t="shared" si="2"/>
        <v>0</v>
      </c>
      <c r="AE23" s="65">
        <f t="shared" si="7"/>
        <v>1461.3298</v>
      </c>
      <c r="AF23" s="66" t="s">
        <v>6</v>
      </c>
      <c r="AG23" s="66"/>
      <c r="AH23" s="66" t="s">
        <v>475</v>
      </c>
      <c r="AI23" s="66" t="s">
        <v>531</v>
      </c>
      <c r="AJ23" s="66" t="s">
        <v>531</v>
      </c>
      <c r="AK23" s="67">
        <v>2020</v>
      </c>
      <c r="AL23" s="66" t="s">
        <v>494</v>
      </c>
    </row>
    <row r="24" spans="1:38" ht="75.75" thickBot="1" x14ac:dyDescent="0.3">
      <c r="A24" s="15"/>
      <c r="B24" s="96" t="s">
        <v>7</v>
      </c>
      <c r="C24" s="91" t="s">
        <v>16</v>
      </c>
      <c r="D24" s="87" t="s">
        <v>257</v>
      </c>
      <c r="E24" s="87" t="s">
        <v>258</v>
      </c>
      <c r="F24" s="87" t="s">
        <v>259</v>
      </c>
      <c r="G24" s="87" t="s">
        <v>95</v>
      </c>
      <c r="H24" s="87" t="s">
        <v>338</v>
      </c>
      <c r="I24" s="61">
        <v>0</v>
      </c>
      <c r="J24" s="61"/>
      <c r="K24" s="61"/>
      <c r="L24" s="61">
        <f t="shared" si="3"/>
        <v>0</v>
      </c>
      <c r="M24" s="61">
        <v>0</v>
      </c>
      <c r="N24" s="61"/>
      <c r="O24" s="61"/>
      <c r="P24" s="61">
        <f t="shared" si="4"/>
        <v>0</v>
      </c>
      <c r="Q24" s="61">
        <v>200000</v>
      </c>
      <c r="R24" s="61"/>
      <c r="S24" s="61"/>
      <c r="T24" s="61">
        <f t="shared" si="5"/>
        <v>200</v>
      </c>
      <c r="U24" s="61">
        <v>100000</v>
      </c>
      <c r="V24" s="61"/>
      <c r="W24" s="61"/>
      <c r="X24" s="61">
        <f t="shared" si="6"/>
        <v>100</v>
      </c>
      <c r="Y24" s="61">
        <v>50000</v>
      </c>
      <c r="Z24" s="61"/>
      <c r="AA24" s="61"/>
      <c r="AB24" s="65">
        <f t="shared" si="0"/>
        <v>300000</v>
      </c>
      <c r="AC24" s="65">
        <f t="shared" si="1"/>
        <v>0</v>
      </c>
      <c r="AD24" s="65">
        <f t="shared" si="2"/>
        <v>0</v>
      </c>
      <c r="AE24" s="65">
        <f t="shared" si="7"/>
        <v>300</v>
      </c>
      <c r="AF24" s="66" t="s">
        <v>6</v>
      </c>
      <c r="AG24" s="66"/>
      <c r="AH24" s="66" t="s">
        <v>475</v>
      </c>
      <c r="AI24" s="66" t="s">
        <v>531</v>
      </c>
      <c r="AJ24" s="66" t="s">
        <v>531</v>
      </c>
      <c r="AK24" s="67">
        <v>2020</v>
      </c>
      <c r="AL24" s="66" t="s">
        <v>494</v>
      </c>
    </row>
    <row r="25" spans="1:38" ht="45.75" thickBot="1" x14ac:dyDescent="0.3">
      <c r="A25" s="15"/>
      <c r="B25" s="96" t="s">
        <v>7</v>
      </c>
      <c r="C25" s="91" t="s">
        <v>16</v>
      </c>
      <c r="D25" s="87" t="s">
        <v>261</v>
      </c>
      <c r="E25" s="87" t="s">
        <v>262</v>
      </c>
      <c r="F25" s="87" t="s">
        <v>246</v>
      </c>
      <c r="G25" s="87" t="s">
        <v>341</v>
      </c>
      <c r="H25" s="87" t="s">
        <v>338</v>
      </c>
      <c r="I25" s="61">
        <v>0</v>
      </c>
      <c r="J25" s="61"/>
      <c r="K25" s="61"/>
      <c r="L25" s="61">
        <f t="shared" si="3"/>
        <v>0</v>
      </c>
      <c r="M25" s="61">
        <v>0</v>
      </c>
      <c r="N25" s="61"/>
      <c r="O25" s="61"/>
      <c r="P25" s="61">
        <f t="shared" si="4"/>
        <v>0</v>
      </c>
      <c r="Q25" s="61">
        <v>100000</v>
      </c>
      <c r="R25" s="61"/>
      <c r="S25" s="61"/>
      <c r="T25" s="61">
        <f t="shared" si="5"/>
        <v>100</v>
      </c>
      <c r="U25" s="61">
        <v>50000</v>
      </c>
      <c r="V25" s="61"/>
      <c r="W25" s="61"/>
      <c r="X25" s="61">
        <f t="shared" si="6"/>
        <v>50</v>
      </c>
      <c r="Y25" s="61">
        <v>25000</v>
      </c>
      <c r="Z25" s="61"/>
      <c r="AA25" s="61"/>
      <c r="AB25" s="65">
        <f t="shared" si="0"/>
        <v>150000</v>
      </c>
      <c r="AC25" s="65">
        <f t="shared" si="1"/>
        <v>0</v>
      </c>
      <c r="AD25" s="65">
        <f t="shared" si="2"/>
        <v>0</v>
      </c>
      <c r="AE25" s="65">
        <f t="shared" si="7"/>
        <v>150</v>
      </c>
      <c r="AF25" s="66" t="s">
        <v>6</v>
      </c>
      <c r="AG25" s="66"/>
      <c r="AH25" s="66" t="s">
        <v>475</v>
      </c>
      <c r="AI25" s="66" t="s">
        <v>531</v>
      </c>
      <c r="AJ25" s="66" t="s">
        <v>531</v>
      </c>
      <c r="AK25" s="67">
        <v>2020</v>
      </c>
      <c r="AL25" s="66" t="s">
        <v>494</v>
      </c>
    </row>
    <row r="26" spans="1:38" ht="45.75" thickBot="1" x14ac:dyDescent="0.3">
      <c r="A26" s="15"/>
      <c r="B26" s="96" t="s">
        <v>7</v>
      </c>
      <c r="C26" s="91" t="s">
        <v>16</v>
      </c>
      <c r="D26" s="87" t="s">
        <v>263</v>
      </c>
      <c r="E26" s="87" t="s">
        <v>264</v>
      </c>
      <c r="F26" s="87"/>
      <c r="G26" s="87" t="s">
        <v>342</v>
      </c>
      <c r="H26" s="87" t="s">
        <v>338</v>
      </c>
      <c r="I26" s="61">
        <v>0</v>
      </c>
      <c r="J26" s="61"/>
      <c r="K26" s="61"/>
      <c r="L26" s="61">
        <f t="shared" si="3"/>
        <v>0</v>
      </c>
      <c r="M26" s="61">
        <v>0</v>
      </c>
      <c r="N26" s="61"/>
      <c r="O26" s="61"/>
      <c r="P26" s="61">
        <f t="shared" si="4"/>
        <v>0</v>
      </c>
      <c r="Q26" s="61">
        <v>0</v>
      </c>
      <c r="R26" s="61"/>
      <c r="S26" s="61"/>
      <c r="T26" s="61">
        <f t="shared" si="5"/>
        <v>0</v>
      </c>
      <c r="U26" s="61">
        <v>0</v>
      </c>
      <c r="V26" s="61"/>
      <c r="W26" s="61"/>
      <c r="X26" s="61">
        <f t="shared" si="6"/>
        <v>0</v>
      </c>
      <c r="Y26" s="61">
        <v>0</v>
      </c>
      <c r="Z26" s="61"/>
      <c r="AA26" s="61"/>
      <c r="AB26" s="65">
        <f t="shared" si="0"/>
        <v>0</v>
      </c>
      <c r="AC26" s="65">
        <f t="shared" si="1"/>
        <v>0</v>
      </c>
      <c r="AD26" s="65">
        <f t="shared" si="2"/>
        <v>0</v>
      </c>
      <c r="AE26" s="65">
        <f t="shared" si="7"/>
        <v>0</v>
      </c>
      <c r="AF26" s="66" t="s">
        <v>6</v>
      </c>
      <c r="AG26" s="66"/>
      <c r="AH26" s="66" t="s">
        <v>475</v>
      </c>
      <c r="AI26" s="66" t="s">
        <v>531</v>
      </c>
      <c r="AJ26" s="66"/>
      <c r="AK26" s="67"/>
      <c r="AL26" s="66" t="s">
        <v>494</v>
      </c>
    </row>
    <row r="27" spans="1:38" ht="60.75" thickBot="1" x14ac:dyDescent="0.3">
      <c r="A27" s="15"/>
      <c r="B27" s="96" t="s">
        <v>7</v>
      </c>
      <c r="C27" s="91" t="s">
        <v>15</v>
      </c>
      <c r="D27" s="87" t="s">
        <v>265</v>
      </c>
      <c r="E27" s="87" t="s">
        <v>266</v>
      </c>
      <c r="F27" s="87" t="s">
        <v>267</v>
      </c>
      <c r="G27" s="87" t="s">
        <v>95</v>
      </c>
      <c r="H27" s="87" t="s">
        <v>338</v>
      </c>
      <c r="I27" s="61">
        <v>0</v>
      </c>
      <c r="J27" s="61"/>
      <c r="K27" s="61"/>
      <c r="L27" s="61">
        <f t="shared" si="3"/>
        <v>0</v>
      </c>
      <c r="M27" s="61">
        <v>0</v>
      </c>
      <c r="N27" s="61"/>
      <c r="O27" s="61"/>
      <c r="P27" s="61">
        <f t="shared" si="4"/>
        <v>0</v>
      </c>
      <c r="Q27" s="61">
        <v>0</v>
      </c>
      <c r="R27" s="61"/>
      <c r="S27" s="61"/>
      <c r="T27" s="61">
        <f t="shared" si="5"/>
        <v>0</v>
      </c>
      <c r="U27" s="61">
        <v>257756.74</v>
      </c>
      <c r="V27" s="61"/>
      <c r="W27" s="61"/>
      <c r="X27" s="61">
        <f t="shared" si="6"/>
        <v>257.75673999999998</v>
      </c>
      <c r="Y27" s="61">
        <v>0</v>
      </c>
      <c r="Z27" s="61"/>
      <c r="AA27" s="61"/>
      <c r="AB27" s="65">
        <f t="shared" si="0"/>
        <v>257756.74</v>
      </c>
      <c r="AC27" s="65">
        <f t="shared" si="1"/>
        <v>0</v>
      </c>
      <c r="AD27" s="65">
        <f t="shared" si="2"/>
        <v>0</v>
      </c>
      <c r="AE27" s="65">
        <f t="shared" si="7"/>
        <v>257.75673999999998</v>
      </c>
      <c r="AF27" s="66" t="s">
        <v>6</v>
      </c>
      <c r="AG27" s="66"/>
      <c r="AH27" s="66" t="s">
        <v>475</v>
      </c>
      <c r="AI27" s="66" t="s">
        <v>531</v>
      </c>
      <c r="AJ27" s="66" t="s">
        <v>531</v>
      </c>
      <c r="AK27" s="67">
        <v>2020</v>
      </c>
      <c r="AL27" s="66" t="s">
        <v>494</v>
      </c>
    </row>
    <row r="28" spans="1:38" ht="90.75" thickBot="1" x14ac:dyDescent="0.3">
      <c r="A28" s="15"/>
      <c r="B28" s="96" t="s">
        <v>7</v>
      </c>
      <c r="C28" s="91" t="s">
        <v>16</v>
      </c>
      <c r="D28" s="97" t="s">
        <v>268</v>
      </c>
      <c r="E28" s="97" t="s">
        <v>269</v>
      </c>
      <c r="F28" s="97" t="s">
        <v>270</v>
      </c>
      <c r="G28" s="97" t="s">
        <v>339</v>
      </c>
      <c r="H28" s="97" t="s">
        <v>338</v>
      </c>
      <c r="I28" s="61">
        <v>0</v>
      </c>
      <c r="J28" s="61"/>
      <c r="K28" s="61"/>
      <c r="L28" s="61">
        <f t="shared" si="3"/>
        <v>0</v>
      </c>
      <c r="M28" s="61">
        <v>0</v>
      </c>
      <c r="N28" s="61"/>
      <c r="O28" s="61"/>
      <c r="P28" s="61">
        <f t="shared" si="4"/>
        <v>0</v>
      </c>
      <c r="Q28" s="61">
        <v>1000000</v>
      </c>
      <c r="R28" s="61"/>
      <c r="S28" s="61"/>
      <c r="T28" s="61">
        <f t="shared" si="5"/>
        <v>1000</v>
      </c>
      <c r="U28" s="61">
        <v>1000000</v>
      </c>
      <c r="V28" s="61"/>
      <c r="W28" s="61"/>
      <c r="X28" s="61">
        <f t="shared" si="6"/>
        <v>1000</v>
      </c>
      <c r="Y28" s="61">
        <v>750000</v>
      </c>
      <c r="Z28" s="61"/>
      <c r="AA28" s="61"/>
      <c r="AB28" s="65">
        <f t="shared" si="0"/>
        <v>2000000</v>
      </c>
      <c r="AC28" s="65">
        <f t="shared" si="1"/>
        <v>0</v>
      </c>
      <c r="AD28" s="65">
        <f t="shared" si="2"/>
        <v>0</v>
      </c>
      <c r="AE28" s="65">
        <f t="shared" si="7"/>
        <v>2000</v>
      </c>
      <c r="AF28" s="66" t="s">
        <v>6</v>
      </c>
      <c r="AG28" s="66"/>
      <c r="AH28" s="66" t="s">
        <v>475</v>
      </c>
      <c r="AI28" s="66" t="s">
        <v>531</v>
      </c>
      <c r="AJ28" s="66" t="s">
        <v>531</v>
      </c>
      <c r="AK28" s="67">
        <v>2020</v>
      </c>
      <c r="AL28" s="66" t="s">
        <v>494</v>
      </c>
    </row>
    <row r="29" spans="1:38" ht="45.75" thickBot="1" x14ac:dyDescent="0.3">
      <c r="A29" s="15"/>
      <c r="B29" s="96" t="s">
        <v>7</v>
      </c>
      <c r="C29" s="89" t="s">
        <v>16</v>
      </c>
      <c r="D29" s="63" t="s">
        <v>271</v>
      </c>
      <c r="E29" s="63" t="s">
        <v>272</v>
      </c>
      <c r="F29" s="68" t="s">
        <v>233</v>
      </c>
      <c r="G29" s="64" t="s">
        <v>123</v>
      </c>
      <c r="H29" s="64" t="s">
        <v>338</v>
      </c>
      <c r="I29" s="61">
        <v>0</v>
      </c>
      <c r="J29" s="61"/>
      <c r="K29" s="61"/>
      <c r="L29" s="61">
        <f t="shared" si="3"/>
        <v>0</v>
      </c>
      <c r="M29" s="61">
        <v>0</v>
      </c>
      <c r="N29" s="61"/>
      <c r="O29" s="61"/>
      <c r="P29" s="61">
        <f t="shared" si="4"/>
        <v>0</v>
      </c>
      <c r="Q29" s="61">
        <v>1000000</v>
      </c>
      <c r="R29" s="61"/>
      <c r="S29" s="61"/>
      <c r="T29" s="61">
        <f t="shared" si="5"/>
        <v>1000</v>
      </c>
      <c r="U29" s="61">
        <v>1150000</v>
      </c>
      <c r="V29" s="61"/>
      <c r="W29" s="61"/>
      <c r="X29" s="61">
        <f t="shared" si="6"/>
        <v>1150</v>
      </c>
      <c r="Y29" s="61">
        <v>0</v>
      </c>
      <c r="Z29" s="61"/>
      <c r="AA29" s="61"/>
      <c r="AB29" s="65">
        <f t="shared" si="0"/>
        <v>2150000</v>
      </c>
      <c r="AC29" s="65">
        <f t="shared" si="1"/>
        <v>0</v>
      </c>
      <c r="AD29" s="65">
        <f t="shared" si="2"/>
        <v>0</v>
      </c>
      <c r="AE29" s="65">
        <f t="shared" si="7"/>
        <v>2150</v>
      </c>
      <c r="AF29" s="66" t="s">
        <v>6</v>
      </c>
      <c r="AG29" s="66"/>
      <c r="AH29" s="66" t="s">
        <v>475</v>
      </c>
      <c r="AI29" s="66" t="s">
        <v>531</v>
      </c>
      <c r="AJ29" s="66" t="s">
        <v>531</v>
      </c>
      <c r="AK29" s="67">
        <v>2020</v>
      </c>
      <c r="AL29" s="66" t="s">
        <v>494</v>
      </c>
    </row>
    <row r="30" spans="1:38" ht="45.75" thickBot="1" x14ac:dyDescent="0.3">
      <c r="A30" s="15"/>
      <c r="B30" s="96" t="s">
        <v>7</v>
      </c>
      <c r="C30" s="91" t="s">
        <v>16</v>
      </c>
      <c r="D30" s="63" t="s">
        <v>273</v>
      </c>
      <c r="E30" s="63" t="s">
        <v>274</v>
      </c>
      <c r="F30" s="63" t="s">
        <v>236</v>
      </c>
      <c r="G30" s="64" t="s">
        <v>95</v>
      </c>
      <c r="H30" s="63"/>
      <c r="I30" s="61">
        <v>0</v>
      </c>
      <c r="J30" s="61"/>
      <c r="K30" s="61"/>
      <c r="L30" s="61">
        <f t="shared" si="3"/>
        <v>0</v>
      </c>
      <c r="M30" s="61">
        <v>0</v>
      </c>
      <c r="N30" s="61"/>
      <c r="O30" s="61"/>
      <c r="P30" s="61">
        <f t="shared" si="4"/>
        <v>0</v>
      </c>
      <c r="Q30" s="61">
        <v>90000</v>
      </c>
      <c r="R30" s="61"/>
      <c r="S30" s="61"/>
      <c r="T30" s="61">
        <f t="shared" si="5"/>
        <v>90</v>
      </c>
      <c r="U30" s="61">
        <v>0</v>
      </c>
      <c r="V30" s="61"/>
      <c r="W30" s="61"/>
      <c r="X30" s="61">
        <f t="shared" si="6"/>
        <v>0</v>
      </c>
      <c r="Y30" s="61">
        <v>0</v>
      </c>
      <c r="Z30" s="61"/>
      <c r="AA30" s="61"/>
      <c r="AB30" s="65">
        <f t="shared" si="0"/>
        <v>90000</v>
      </c>
      <c r="AC30" s="65">
        <f t="shared" si="1"/>
        <v>0</v>
      </c>
      <c r="AD30" s="65">
        <f t="shared" si="2"/>
        <v>0</v>
      </c>
      <c r="AE30" s="65">
        <f t="shared" si="7"/>
        <v>90</v>
      </c>
      <c r="AF30" s="66" t="s">
        <v>6</v>
      </c>
      <c r="AG30" s="66"/>
      <c r="AH30" s="66" t="s">
        <v>475</v>
      </c>
      <c r="AI30" s="66" t="s">
        <v>531</v>
      </c>
      <c r="AJ30" s="66" t="s">
        <v>531</v>
      </c>
      <c r="AK30" s="67">
        <v>2018</v>
      </c>
      <c r="AL30" s="66" t="s">
        <v>494</v>
      </c>
    </row>
    <row r="31" spans="1:38" ht="75.75" thickBot="1" x14ac:dyDescent="0.3">
      <c r="A31" s="15"/>
      <c r="B31" s="96" t="s">
        <v>7</v>
      </c>
      <c r="C31" s="91" t="s">
        <v>16</v>
      </c>
      <c r="D31" s="63" t="s">
        <v>275</v>
      </c>
      <c r="E31" s="63" t="s">
        <v>276</v>
      </c>
      <c r="F31" s="63" t="s">
        <v>246</v>
      </c>
      <c r="G31" s="64" t="s">
        <v>341</v>
      </c>
      <c r="H31" s="63" t="s">
        <v>338</v>
      </c>
      <c r="I31" s="61">
        <v>0</v>
      </c>
      <c r="J31" s="61"/>
      <c r="K31" s="61"/>
      <c r="L31" s="61">
        <f t="shared" si="3"/>
        <v>0</v>
      </c>
      <c r="M31" s="61">
        <v>0</v>
      </c>
      <c r="N31" s="61"/>
      <c r="O31" s="61"/>
      <c r="P31" s="61">
        <f t="shared" si="4"/>
        <v>0</v>
      </c>
      <c r="Q31" s="61">
        <v>200000</v>
      </c>
      <c r="R31" s="61"/>
      <c r="S31" s="61"/>
      <c r="T31" s="61">
        <f t="shared" si="5"/>
        <v>200</v>
      </c>
      <c r="U31" s="61">
        <v>100000</v>
      </c>
      <c r="V31" s="61"/>
      <c r="W31" s="61"/>
      <c r="X31" s="61">
        <f t="shared" si="6"/>
        <v>100</v>
      </c>
      <c r="Y31" s="61">
        <v>50000</v>
      </c>
      <c r="Z31" s="61"/>
      <c r="AA31" s="61"/>
      <c r="AB31" s="65">
        <f t="shared" si="0"/>
        <v>300000</v>
      </c>
      <c r="AC31" s="65">
        <f t="shared" si="1"/>
        <v>0</v>
      </c>
      <c r="AD31" s="65">
        <f t="shared" si="2"/>
        <v>0</v>
      </c>
      <c r="AE31" s="65">
        <f t="shared" si="7"/>
        <v>300</v>
      </c>
      <c r="AF31" s="66" t="s">
        <v>6</v>
      </c>
      <c r="AG31" s="66"/>
      <c r="AH31" s="66" t="s">
        <v>475</v>
      </c>
      <c r="AI31" s="66" t="s">
        <v>531</v>
      </c>
      <c r="AJ31" s="66" t="s">
        <v>531</v>
      </c>
      <c r="AK31" s="67">
        <v>2020</v>
      </c>
      <c r="AL31" s="66" t="s">
        <v>494</v>
      </c>
    </row>
    <row r="32" spans="1:38" ht="45.75" thickBot="1" x14ac:dyDescent="0.3">
      <c r="A32" s="15"/>
      <c r="B32" s="96" t="s">
        <v>7</v>
      </c>
      <c r="C32" s="91" t="s">
        <v>16</v>
      </c>
      <c r="D32" s="63" t="s">
        <v>277</v>
      </c>
      <c r="E32" s="63" t="s">
        <v>278</v>
      </c>
      <c r="F32" s="63" t="s">
        <v>279</v>
      </c>
      <c r="G32" s="64" t="s">
        <v>123</v>
      </c>
      <c r="H32" s="63" t="s">
        <v>338</v>
      </c>
      <c r="I32" s="61">
        <v>0</v>
      </c>
      <c r="J32" s="61"/>
      <c r="K32" s="61"/>
      <c r="L32" s="61">
        <f t="shared" si="3"/>
        <v>0</v>
      </c>
      <c r="M32" s="61">
        <v>0</v>
      </c>
      <c r="N32" s="61"/>
      <c r="O32" s="61"/>
      <c r="P32" s="61">
        <f t="shared" si="4"/>
        <v>0</v>
      </c>
      <c r="Q32" s="61">
        <v>0</v>
      </c>
      <c r="R32" s="61"/>
      <c r="S32" s="61"/>
      <c r="T32" s="61">
        <f t="shared" si="5"/>
        <v>0</v>
      </c>
      <c r="U32" s="61">
        <v>0</v>
      </c>
      <c r="V32" s="61"/>
      <c r="W32" s="61"/>
      <c r="X32" s="61">
        <f t="shared" si="6"/>
        <v>0</v>
      </c>
      <c r="Y32" s="61">
        <v>0</v>
      </c>
      <c r="Z32" s="61"/>
      <c r="AA32" s="61"/>
      <c r="AB32" s="65">
        <f t="shared" si="0"/>
        <v>0</v>
      </c>
      <c r="AC32" s="65">
        <f t="shared" si="1"/>
        <v>0</v>
      </c>
      <c r="AD32" s="65">
        <f t="shared" si="2"/>
        <v>0</v>
      </c>
      <c r="AE32" s="65">
        <f t="shared" si="7"/>
        <v>0</v>
      </c>
      <c r="AF32" s="66" t="s">
        <v>6</v>
      </c>
      <c r="AG32" s="66"/>
      <c r="AH32" s="66" t="s">
        <v>475</v>
      </c>
      <c r="AI32" s="66" t="s">
        <v>531</v>
      </c>
      <c r="AJ32" s="66"/>
      <c r="AK32" s="67">
        <v>2020</v>
      </c>
      <c r="AL32" s="66" t="s">
        <v>494</v>
      </c>
    </row>
    <row r="33" spans="1:38" ht="45.75" thickBot="1" x14ac:dyDescent="0.3">
      <c r="A33" s="15"/>
      <c r="B33" s="96" t="s">
        <v>7</v>
      </c>
      <c r="C33" s="91" t="s">
        <v>16</v>
      </c>
      <c r="D33" s="63" t="s">
        <v>280</v>
      </c>
      <c r="E33" s="63" t="s">
        <v>281</v>
      </c>
      <c r="F33" s="63" t="s">
        <v>236</v>
      </c>
      <c r="G33" s="64" t="s">
        <v>339</v>
      </c>
      <c r="H33" s="63" t="s">
        <v>338</v>
      </c>
      <c r="I33" s="61">
        <v>0</v>
      </c>
      <c r="J33" s="61"/>
      <c r="K33" s="61"/>
      <c r="L33" s="61">
        <f t="shared" si="3"/>
        <v>0</v>
      </c>
      <c r="M33" s="61">
        <v>0</v>
      </c>
      <c r="N33" s="61"/>
      <c r="O33" s="61"/>
      <c r="P33" s="61">
        <f t="shared" si="4"/>
        <v>0</v>
      </c>
      <c r="Q33" s="61">
        <v>0</v>
      </c>
      <c r="R33" s="61"/>
      <c r="S33" s="61"/>
      <c r="T33" s="61">
        <f t="shared" si="5"/>
        <v>0</v>
      </c>
      <c r="U33" s="61">
        <v>500000</v>
      </c>
      <c r="V33" s="61"/>
      <c r="W33" s="61"/>
      <c r="X33" s="61">
        <f t="shared" si="6"/>
        <v>500</v>
      </c>
      <c r="Y33" s="61">
        <v>250000</v>
      </c>
      <c r="Z33" s="61"/>
      <c r="AA33" s="61"/>
      <c r="AB33" s="65">
        <f t="shared" si="0"/>
        <v>500000</v>
      </c>
      <c r="AC33" s="65">
        <f t="shared" si="1"/>
        <v>0</v>
      </c>
      <c r="AD33" s="65">
        <f t="shared" si="2"/>
        <v>0</v>
      </c>
      <c r="AE33" s="65">
        <f t="shared" si="7"/>
        <v>500</v>
      </c>
      <c r="AF33" s="66" t="s">
        <v>6</v>
      </c>
      <c r="AG33" s="66"/>
      <c r="AH33" s="66" t="s">
        <v>475</v>
      </c>
      <c r="AI33" s="66" t="s">
        <v>531</v>
      </c>
      <c r="AJ33" s="66" t="s">
        <v>531</v>
      </c>
      <c r="AK33" s="67">
        <v>2020</v>
      </c>
      <c r="AL33" s="66" t="s">
        <v>494</v>
      </c>
    </row>
    <row r="34" spans="1:38" ht="45.75" thickBot="1" x14ac:dyDescent="0.3">
      <c r="A34" s="15"/>
      <c r="B34" s="96" t="s">
        <v>7</v>
      </c>
      <c r="C34" s="89" t="s">
        <v>16</v>
      </c>
      <c r="D34" s="63" t="s">
        <v>282</v>
      </c>
      <c r="E34" s="63" t="s">
        <v>283</v>
      </c>
      <c r="F34" s="63" t="s">
        <v>284</v>
      </c>
      <c r="G34" s="64" t="s">
        <v>95</v>
      </c>
      <c r="H34" s="63" t="s">
        <v>338</v>
      </c>
      <c r="I34" s="61">
        <v>0</v>
      </c>
      <c r="J34" s="61"/>
      <c r="K34" s="61"/>
      <c r="L34" s="61">
        <f t="shared" si="3"/>
        <v>0</v>
      </c>
      <c r="M34" s="61">
        <v>0</v>
      </c>
      <c r="N34" s="61"/>
      <c r="O34" s="61"/>
      <c r="P34" s="61">
        <f t="shared" si="4"/>
        <v>0</v>
      </c>
      <c r="Q34" s="61">
        <v>500000</v>
      </c>
      <c r="R34" s="61"/>
      <c r="S34" s="61"/>
      <c r="T34" s="61">
        <f t="shared" si="5"/>
        <v>500</v>
      </c>
      <c r="U34" s="61">
        <v>500000</v>
      </c>
      <c r="V34" s="61"/>
      <c r="W34" s="61"/>
      <c r="X34" s="61">
        <f t="shared" si="6"/>
        <v>500</v>
      </c>
      <c r="Y34" s="61">
        <v>0</v>
      </c>
      <c r="Z34" s="61"/>
      <c r="AA34" s="61"/>
      <c r="AB34" s="65">
        <f t="shared" si="0"/>
        <v>1000000</v>
      </c>
      <c r="AC34" s="65">
        <f t="shared" si="1"/>
        <v>0</v>
      </c>
      <c r="AD34" s="65">
        <f t="shared" si="2"/>
        <v>0</v>
      </c>
      <c r="AE34" s="65">
        <f t="shared" si="7"/>
        <v>1000</v>
      </c>
      <c r="AF34" s="66" t="s">
        <v>6</v>
      </c>
      <c r="AG34" s="66"/>
      <c r="AH34" s="66" t="s">
        <v>475</v>
      </c>
      <c r="AI34" s="66" t="s">
        <v>531</v>
      </c>
      <c r="AJ34" s="66" t="s">
        <v>531</v>
      </c>
      <c r="AK34" s="67">
        <v>2019</v>
      </c>
      <c r="AL34" s="66" t="s">
        <v>494</v>
      </c>
    </row>
    <row r="35" spans="1:38" ht="36.75" thickBot="1" x14ac:dyDescent="0.3">
      <c r="A35" s="15"/>
      <c r="B35" s="96" t="s">
        <v>7</v>
      </c>
      <c r="C35" s="89" t="s">
        <v>16</v>
      </c>
      <c r="D35" s="68" t="s">
        <v>285</v>
      </c>
      <c r="E35" s="68" t="s">
        <v>286</v>
      </c>
      <c r="F35" s="68" t="s">
        <v>287</v>
      </c>
      <c r="G35" s="64" t="s">
        <v>341</v>
      </c>
      <c r="H35" s="63" t="s">
        <v>338</v>
      </c>
      <c r="I35" s="61">
        <v>0</v>
      </c>
      <c r="J35" s="61"/>
      <c r="K35" s="61"/>
      <c r="L35" s="61">
        <f t="shared" si="3"/>
        <v>0</v>
      </c>
      <c r="M35" s="61">
        <v>0</v>
      </c>
      <c r="N35" s="61"/>
      <c r="O35" s="61"/>
      <c r="P35" s="61">
        <f t="shared" si="4"/>
        <v>0</v>
      </c>
      <c r="Q35" s="61">
        <v>500000</v>
      </c>
      <c r="R35" s="61"/>
      <c r="S35" s="61"/>
      <c r="T35" s="61">
        <f t="shared" si="5"/>
        <v>500</v>
      </c>
      <c r="U35" s="61">
        <v>500000</v>
      </c>
      <c r="V35" s="61"/>
      <c r="W35" s="61"/>
      <c r="X35" s="61">
        <f t="shared" si="6"/>
        <v>500</v>
      </c>
      <c r="Y35" s="61">
        <v>0</v>
      </c>
      <c r="Z35" s="61"/>
      <c r="AA35" s="61"/>
      <c r="AB35" s="65">
        <f t="shared" si="0"/>
        <v>1000000</v>
      </c>
      <c r="AC35" s="65">
        <f t="shared" si="1"/>
        <v>0</v>
      </c>
      <c r="AD35" s="65">
        <f t="shared" si="2"/>
        <v>0</v>
      </c>
      <c r="AE35" s="65">
        <f t="shared" si="7"/>
        <v>1000</v>
      </c>
      <c r="AF35" s="66" t="s">
        <v>6</v>
      </c>
      <c r="AG35" s="66"/>
      <c r="AH35" s="66" t="s">
        <v>475</v>
      </c>
      <c r="AI35" s="66" t="s">
        <v>531</v>
      </c>
      <c r="AJ35" s="66" t="s">
        <v>531</v>
      </c>
      <c r="AK35" s="67">
        <v>2019</v>
      </c>
      <c r="AL35" s="66" t="s">
        <v>494</v>
      </c>
    </row>
    <row r="36" spans="1:38" ht="36.75" thickBot="1" x14ac:dyDescent="0.3">
      <c r="A36" s="15"/>
      <c r="B36" s="96" t="s">
        <v>7</v>
      </c>
      <c r="C36" s="91" t="s">
        <v>16</v>
      </c>
      <c r="D36" s="69" t="s">
        <v>288</v>
      </c>
      <c r="E36" s="69" t="s">
        <v>289</v>
      </c>
      <c r="F36" s="70" t="s">
        <v>246</v>
      </c>
      <c r="G36" s="63" t="s">
        <v>339</v>
      </c>
      <c r="H36" s="63" t="s">
        <v>338</v>
      </c>
      <c r="I36" s="61">
        <v>0</v>
      </c>
      <c r="J36" s="61"/>
      <c r="K36" s="61"/>
      <c r="L36" s="61">
        <f t="shared" si="3"/>
        <v>0</v>
      </c>
      <c r="M36" s="61">
        <v>0</v>
      </c>
      <c r="N36" s="61"/>
      <c r="O36" s="61"/>
      <c r="P36" s="61">
        <f t="shared" si="4"/>
        <v>0</v>
      </c>
      <c r="Q36" s="61">
        <v>1000000</v>
      </c>
      <c r="R36" s="61"/>
      <c r="S36" s="61"/>
      <c r="T36" s="61">
        <f t="shared" si="5"/>
        <v>1000</v>
      </c>
      <c r="U36" s="61">
        <v>500000</v>
      </c>
      <c r="V36" s="61"/>
      <c r="W36" s="61"/>
      <c r="X36" s="61">
        <f t="shared" si="6"/>
        <v>500</v>
      </c>
      <c r="Y36" s="61">
        <v>250000</v>
      </c>
      <c r="Z36" s="61"/>
      <c r="AA36" s="61"/>
      <c r="AB36" s="65">
        <f t="shared" si="0"/>
        <v>1500000</v>
      </c>
      <c r="AC36" s="65">
        <f t="shared" si="1"/>
        <v>0</v>
      </c>
      <c r="AD36" s="65">
        <f t="shared" si="2"/>
        <v>0</v>
      </c>
      <c r="AE36" s="65">
        <f t="shared" si="7"/>
        <v>1500</v>
      </c>
      <c r="AF36" s="66" t="s">
        <v>6</v>
      </c>
      <c r="AG36" s="66"/>
      <c r="AH36" s="66" t="s">
        <v>475</v>
      </c>
      <c r="AI36" s="66" t="s">
        <v>531</v>
      </c>
      <c r="AJ36" s="66" t="s">
        <v>531</v>
      </c>
      <c r="AK36" s="67">
        <v>2020</v>
      </c>
      <c r="AL36" s="66" t="s">
        <v>494</v>
      </c>
    </row>
    <row r="37" spans="1:38" ht="60.75" thickBot="1" x14ac:dyDescent="0.3">
      <c r="A37" s="15"/>
      <c r="B37" s="96" t="s">
        <v>7</v>
      </c>
      <c r="C37" s="91" t="s">
        <v>16</v>
      </c>
      <c r="D37" s="63" t="s">
        <v>290</v>
      </c>
      <c r="E37" s="63" t="s">
        <v>291</v>
      </c>
      <c r="F37" s="68" t="s">
        <v>246</v>
      </c>
      <c r="G37" s="63" t="s">
        <v>342</v>
      </c>
      <c r="H37" s="63" t="s">
        <v>338</v>
      </c>
      <c r="I37" s="61">
        <v>0</v>
      </c>
      <c r="J37" s="61"/>
      <c r="K37" s="61"/>
      <c r="L37" s="61">
        <f t="shared" si="3"/>
        <v>0</v>
      </c>
      <c r="M37" s="61">
        <v>0</v>
      </c>
      <c r="N37" s="61"/>
      <c r="O37" s="61"/>
      <c r="P37" s="61">
        <f t="shared" si="4"/>
        <v>0</v>
      </c>
      <c r="Q37" s="61">
        <v>500000</v>
      </c>
      <c r="R37" s="61"/>
      <c r="S37" s="61"/>
      <c r="T37" s="61">
        <f t="shared" si="5"/>
        <v>500</v>
      </c>
      <c r="U37" s="61">
        <v>500000</v>
      </c>
      <c r="V37" s="61"/>
      <c r="W37" s="61"/>
      <c r="X37" s="61">
        <f t="shared" si="6"/>
        <v>500</v>
      </c>
      <c r="Y37" s="61">
        <v>0</v>
      </c>
      <c r="Z37" s="61"/>
      <c r="AA37" s="61"/>
      <c r="AB37" s="65">
        <f t="shared" si="0"/>
        <v>1000000</v>
      </c>
      <c r="AC37" s="65">
        <f t="shared" si="1"/>
        <v>0</v>
      </c>
      <c r="AD37" s="65">
        <f t="shared" si="2"/>
        <v>0</v>
      </c>
      <c r="AE37" s="65">
        <f t="shared" si="7"/>
        <v>1000</v>
      </c>
      <c r="AF37" s="66" t="s">
        <v>6</v>
      </c>
      <c r="AG37" s="66"/>
      <c r="AH37" s="66" t="s">
        <v>475</v>
      </c>
      <c r="AI37" s="66" t="s">
        <v>531</v>
      </c>
      <c r="AJ37" s="66" t="s">
        <v>531</v>
      </c>
      <c r="AK37" s="67">
        <v>2019</v>
      </c>
      <c r="AL37" s="66" t="s">
        <v>494</v>
      </c>
    </row>
    <row r="38" spans="1:38" ht="45.75" thickBot="1" x14ac:dyDescent="0.3">
      <c r="A38" s="15"/>
      <c r="B38" s="96" t="s">
        <v>7</v>
      </c>
      <c r="C38" s="91" t="s">
        <v>16</v>
      </c>
      <c r="D38" s="63" t="s">
        <v>292</v>
      </c>
      <c r="E38" s="63" t="s">
        <v>293</v>
      </c>
      <c r="F38" s="68" t="s">
        <v>233</v>
      </c>
      <c r="G38" s="63" t="s">
        <v>123</v>
      </c>
      <c r="H38" s="63" t="s">
        <v>338</v>
      </c>
      <c r="I38" s="61">
        <v>0</v>
      </c>
      <c r="J38" s="61"/>
      <c r="K38" s="61"/>
      <c r="L38" s="61">
        <f t="shared" si="3"/>
        <v>0</v>
      </c>
      <c r="M38" s="61">
        <v>0</v>
      </c>
      <c r="N38" s="61"/>
      <c r="O38" s="61"/>
      <c r="P38" s="61">
        <f t="shared" si="4"/>
        <v>0</v>
      </c>
      <c r="Q38" s="61">
        <v>1500000</v>
      </c>
      <c r="R38" s="61"/>
      <c r="S38" s="61"/>
      <c r="T38" s="61">
        <f t="shared" si="5"/>
        <v>1500</v>
      </c>
      <c r="U38" s="61">
        <v>1389975.46</v>
      </c>
      <c r="V38" s="61"/>
      <c r="W38" s="61"/>
      <c r="X38" s="61">
        <f t="shared" si="6"/>
        <v>1389.9754599999999</v>
      </c>
      <c r="Y38" s="61">
        <v>0</v>
      </c>
      <c r="Z38" s="61"/>
      <c r="AA38" s="61"/>
      <c r="AB38" s="65">
        <f t="shared" si="0"/>
        <v>2889975.46</v>
      </c>
      <c r="AC38" s="65">
        <f t="shared" si="1"/>
        <v>0</v>
      </c>
      <c r="AD38" s="65">
        <f t="shared" si="2"/>
        <v>0</v>
      </c>
      <c r="AE38" s="65">
        <f t="shared" si="7"/>
        <v>2889.9754600000001</v>
      </c>
      <c r="AF38" s="66" t="s">
        <v>6</v>
      </c>
      <c r="AG38" s="66"/>
      <c r="AH38" s="66" t="s">
        <v>475</v>
      </c>
      <c r="AI38" s="66" t="s">
        <v>531</v>
      </c>
      <c r="AJ38" s="66" t="s">
        <v>531</v>
      </c>
      <c r="AK38" s="67">
        <v>2019</v>
      </c>
      <c r="AL38" s="66" t="s">
        <v>494</v>
      </c>
    </row>
    <row r="39" spans="1:38" ht="45.75" thickBot="1" x14ac:dyDescent="0.3">
      <c r="A39" s="15"/>
      <c r="B39" s="96" t="s">
        <v>7</v>
      </c>
      <c r="C39" s="91" t="s">
        <v>16</v>
      </c>
      <c r="D39" s="68" t="s">
        <v>294</v>
      </c>
      <c r="E39" s="63" t="s">
        <v>295</v>
      </c>
      <c r="F39" s="68" t="s">
        <v>236</v>
      </c>
      <c r="G39" s="63" t="s">
        <v>95</v>
      </c>
      <c r="H39" s="63" t="s">
        <v>338</v>
      </c>
      <c r="I39" s="61">
        <v>0</v>
      </c>
      <c r="J39" s="61"/>
      <c r="K39" s="61"/>
      <c r="L39" s="61">
        <f t="shared" si="3"/>
        <v>0</v>
      </c>
      <c r="M39" s="61">
        <v>0</v>
      </c>
      <c r="N39" s="61"/>
      <c r="O39" s="61"/>
      <c r="P39" s="61">
        <f t="shared" si="4"/>
        <v>0</v>
      </c>
      <c r="Q39" s="61">
        <v>2200000</v>
      </c>
      <c r="R39" s="61"/>
      <c r="S39" s="61"/>
      <c r="T39" s="61">
        <f t="shared" si="5"/>
        <v>2200</v>
      </c>
      <c r="U39" s="61">
        <v>0</v>
      </c>
      <c r="V39" s="61"/>
      <c r="W39" s="61"/>
      <c r="X39" s="61">
        <f t="shared" si="6"/>
        <v>0</v>
      </c>
      <c r="Y39" s="61">
        <v>0</v>
      </c>
      <c r="Z39" s="61"/>
      <c r="AA39" s="61"/>
      <c r="AB39" s="65">
        <f t="shared" si="0"/>
        <v>2200000</v>
      </c>
      <c r="AC39" s="65">
        <f t="shared" si="1"/>
        <v>0</v>
      </c>
      <c r="AD39" s="65">
        <f t="shared" si="2"/>
        <v>0</v>
      </c>
      <c r="AE39" s="65">
        <f t="shared" si="7"/>
        <v>2200</v>
      </c>
      <c r="AF39" s="66" t="s">
        <v>6</v>
      </c>
      <c r="AG39" s="66"/>
      <c r="AH39" s="66" t="s">
        <v>475</v>
      </c>
      <c r="AI39" s="66" t="s">
        <v>531</v>
      </c>
      <c r="AJ39" s="66" t="s">
        <v>531</v>
      </c>
      <c r="AK39" s="67">
        <v>2020</v>
      </c>
      <c r="AL39" s="66" t="s">
        <v>494</v>
      </c>
    </row>
    <row r="40" spans="1:38" ht="45.75" thickBot="1" x14ac:dyDescent="0.3">
      <c r="A40" s="15"/>
      <c r="B40" s="96" t="s">
        <v>7</v>
      </c>
      <c r="C40" s="89" t="s">
        <v>16</v>
      </c>
      <c r="D40" s="63" t="s">
        <v>296</v>
      </c>
      <c r="E40" s="63" t="s">
        <v>297</v>
      </c>
      <c r="F40" s="63" t="s">
        <v>236</v>
      </c>
      <c r="G40" s="63" t="s">
        <v>339</v>
      </c>
      <c r="H40" s="63" t="s">
        <v>338</v>
      </c>
      <c r="I40" s="61">
        <v>0</v>
      </c>
      <c r="J40" s="61"/>
      <c r="K40" s="61"/>
      <c r="L40" s="61">
        <f t="shared" si="3"/>
        <v>0</v>
      </c>
      <c r="M40" s="61">
        <v>0</v>
      </c>
      <c r="N40" s="61"/>
      <c r="O40" s="61"/>
      <c r="P40" s="61">
        <f t="shared" si="4"/>
        <v>0</v>
      </c>
      <c r="Q40" s="61">
        <v>0</v>
      </c>
      <c r="R40" s="61"/>
      <c r="S40" s="61"/>
      <c r="T40" s="61">
        <f t="shared" si="5"/>
        <v>0</v>
      </c>
      <c r="U40" s="61">
        <v>3300000</v>
      </c>
      <c r="V40" s="61"/>
      <c r="W40" s="61"/>
      <c r="X40" s="61">
        <f t="shared" si="6"/>
        <v>3300</v>
      </c>
      <c r="Y40" s="61">
        <v>0</v>
      </c>
      <c r="Z40" s="61"/>
      <c r="AA40" s="61"/>
      <c r="AB40" s="65">
        <f t="shared" si="0"/>
        <v>3300000</v>
      </c>
      <c r="AC40" s="65">
        <f t="shared" si="1"/>
        <v>0</v>
      </c>
      <c r="AD40" s="65">
        <f t="shared" si="2"/>
        <v>0</v>
      </c>
      <c r="AE40" s="65">
        <f t="shared" si="7"/>
        <v>3300</v>
      </c>
      <c r="AF40" s="66" t="s">
        <v>6</v>
      </c>
      <c r="AG40" s="66"/>
      <c r="AH40" s="66" t="s">
        <v>475</v>
      </c>
      <c r="AI40" s="66" t="s">
        <v>531</v>
      </c>
      <c r="AJ40" s="66" t="s">
        <v>531</v>
      </c>
      <c r="AK40" s="67">
        <v>2020</v>
      </c>
      <c r="AL40" s="66" t="s">
        <v>494</v>
      </c>
    </row>
    <row r="41" spans="1:38" ht="45.75" thickBot="1" x14ac:dyDescent="0.3">
      <c r="A41" s="15"/>
      <c r="B41" s="96" t="s">
        <v>7</v>
      </c>
      <c r="C41" s="89" t="s">
        <v>16</v>
      </c>
      <c r="D41" s="63" t="s">
        <v>298</v>
      </c>
      <c r="E41" s="68" t="s">
        <v>299</v>
      </c>
      <c r="F41" s="68" t="s">
        <v>236</v>
      </c>
      <c r="G41" s="63" t="s">
        <v>341</v>
      </c>
      <c r="H41" s="63" t="s">
        <v>338</v>
      </c>
      <c r="I41" s="61">
        <v>0</v>
      </c>
      <c r="J41" s="61"/>
      <c r="K41" s="61"/>
      <c r="L41" s="61">
        <f t="shared" si="3"/>
        <v>0</v>
      </c>
      <c r="M41" s="61">
        <v>0</v>
      </c>
      <c r="N41" s="61"/>
      <c r="O41" s="61"/>
      <c r="P41" s="61">
        <f t="shared" si="4"/>
        <v>0</v>
      </c>
      <c r="Q41" s="61">
        <v>0</v>
      </c>
      <c r="R41" s="61"/>
      <c r="S41" s="61"/>
      <c r="T41" s="61">
        <f t="shared" si="5"/>
        <v>0</v>
      </c>
      <c r="U41" s="61">
        <v>1000000</v>
      </c>
      <c r="V41" s="61"/>
      <c r="W41" s="61"/>
      <c r="X41" s="61">
        <f t="shared" si="6"/>
        <v>1000</v>
      </c>
      <c r="Y41" s="61">
        <v>0</v>
      </c>
      <c r="Z41" s="61"/>
      <c r="AA41" s="61"/>
      <c r="AB41" s="65">
        <f t="shared" si="0"/>
        <v>1000000</v>
      </c>
      <c r="AC41" s="65">
        <f t="shared" si="1"/>
        <v>0</v>
      </c>
      <c r="AD41" s="65">
        <f t="shared" si="2"/>
        <v>0</v>
      </c>
      <c r="AE41" s="65">
        <f t="shared" si="7"/>
        <v>1000</v>
      </c>
      <c r="AF41" s="66" t="s">
        <v>6</v>
      </c>
      <c r="AG41" s="66"/>
      <c r="AH41" s="66" t="s">
        <v>475</v>
      </c>
      <c r="AI41" s="66" t="s">
        <v>531</v>
      </c>
      <c r="AJ41" s="66" t="s">
        <v>531</v>
      </c>
      <c r="AK41" s="67">
        <v>2019</v>
      </c>
      <c r="AL41" s="66" t="s">
        <v>494</v>
      </c>
    </row>
    <row r="42" spans="1:38" ht="45.75" thickBot="1" x14ac:dyDescent="0.3">
      <c r="A42" s="15"/>
      <c r="B42" s="96" t="s">
        <v>7</v>
      </c>
      <c r="C42" s="89" t="s">
        <v>16</v>
      </c>
      <c r="D42" s="63" t="s">
        <v>300</v>
      </c>
      <c r="E42" s="68" t="s">
        <v>301</v>
      </c>
      <c r="F42" s="68" t="s">
        <v>302</v>
      </c>
      <c r="G42" s="63" t="s">
        <v>339</v>
      </c>
      <c r="H42" s="63" t="s">
        <v>338</v>
      </c>
      <c r="I42" s="61">
        <v>0</v>
      </c>
      <c r="J42" s="61"/>
      <c r="K42" s="61"/>
      <c r="L42" s="61">
        <f t="shared" si="3"/>
        <v>0</v>
      </c>
      <c r="M42" s="61">
        <v>0</v>
      </c>
      <c r="N42" s="61"/>
      <c r="O42" s="61"/>
      <c r="P42" s="61">
        <f t="shared" si="4"/>
        <v>0</v>
      </c>
      <c r="Q42" s="61">
        <v>300000</v>
      </c>
      <c r="R42" s="61"/>
      <c r="S42" s="61"/>
      <c r="T42" s="61">
        <f t="shared" si="5"/>
        <v>300</v>
      </c>
      <c r="U42" s="61">
        <v>0</v>
      </c>
      <c r="V42" s="61"/>
      <c r="W42" s="61"/>
      <c r="X42" s="61">
        <f t="shared" si="6"/>
        <v>0</v>
      </c>
      <c r="Y42" s="61">
        <v>0</v>
      </c>
      <c r="Z42" s="61"/>
      <c r="AA42" s="61"/>
      <c r="AB42" s="65">
        <f t="shared" si="0"/>
        <v>300000</v>
      </c>
      <c r="AC42" s="65">
        <f t="shared" si="1"/>
        <v>0</v>
      </c>
      <c r="AD42" s="65">
        <f t="shared" si="2"/>
        <v>0</v>
      </c>
      <c r="AE42" s="65">
        <f t="shared" si="7"/>
        <v>300</v>
      </c>
      <c r="AF42" s="66" t="s">
        <v>6</v>
      </c>
      <c r="AG42" s="66"/>
      <c r="AH42" s="66" t="s">
        <v>475</v>
      </c>
      <c r="AI42" s="66" t="s">
        <v>531</v>
      </c>
      <c r="AJ42" s="66" t="s">
        <v>531</v>
      </c>
      <c r="AK42" s="67">
        <v>2019</v>
      </c>
      <c r="AL42" s="66" t="s">
        <v>494</v>
      </c>
    </row>
    <row r="43" spans="1:38" ht="60.75" thickBot="1" x14ac:dyDescent="0.3">
      <c r="A43" s="15"/>
      <c r="B43" s="96" t="s">
        <v>7</v>
      </c>
      <c r="C43" s="91" t="s">
        <v>16</v>
      </c>
      <c r="D43" s="63" t="s">
        <v>303</v>
      </c>
      <c r="E43" s="63" t="s">
        <v>304</v>
      </c>
      <c r="F43" s="63" t="s">
        <v>305</v>
      </c>
      <c r="G43" s="63" t="s">
        <v>339</v>
      </c>
      <c r="H43" s="63" t="s">
        <v>338</v>
      </c>
      <c r="I43" s="61">
        <v>0</v>
      </c>
      <c r="J43" s="61"/>
      <c r="K43" s="61"/>
      <c r="L43" s="61">
        <f t="shared" si="3"/>
        <v>0</v>
      </c>
      <c r="M43" s="61">
        <v>0</v>
      </c>
      <c r="N43" s="61"/>
      <c r="O43" s="61"/>
      <c r="P43" s="61">
        <f t="shared" si="4"/>
        <v>0</v>
      </c>
      <c r="Q43" s="61">
        <v>600000</v>
      </c>
      <c r="R43" s="61"/>
      <c r="S43" s="61"/>
      <c r="T43" s="61">
        <f t="shared" si="5"/>
        <v>600</v>
      </c>
      <c r="U43" s="61">
        <v>0</v>
      </c>
      <c r="V43" s="61"/>
      <c r="W43" s="61"/>
      <c r="X43" s="61">
        <f t="shared" si="6"/>
        <v>0</v>
      </c>
      <c r="Y43" s="61">
        <v>0</v>
      </c>
      <c r="Z43" s="61"/>
      <c r="AA43" s="61"/>
      <c r="AB43" s="65">
        <f t="shared" si="0"/>
        <v>600000</v>
      </c>
      <c r="AC43" s="65">
        <f t="shared" si="1"/>
        <v>0</v>
      </c>
      <c r="AD43" s="65">
        <f t="shared" si="2"/>
        <v>0</v>
      </c>
      <c r="AE43" s="65">
        <f t="shared" si="7"/>
        <v>600</v>
      </c>
      <c r="AF43" s="66" t="s">
        <v>6</v>
      </c>
      <c r="AG43" s="66"/>
      <c r="AH43" s="66" t="s">
        <v>475</v>
      </c>
      <c r="AI43" s="66" t="s">
        <v>531</v>
      </c>
      <c r="AJ43" s="66" t="s">
        <v>531</v>
      </c>
      <c r="AK43" s="67">
        <v>2019</v>
      </c>
      <c r="AL43" s="66" t="s">
        <v>494</v>
      </c>
    </row>
    <row r="44" spans="1:38" ht="45.75" thickBot="1" x14ac:dyDescent="0.3">
      <c r="B44" s="96" t="s">
        <v>7</v>
      </c>
      <c r="C44" s="91" t="s">
        <v>16</v>
      </c>
      <c r="D44" s="63" t="s">
        <v>306</v>
      </c>
      <c r="E44" s="63" t="s">
        <v>307</v>
      </c>
      <c r="F44" s="63" t="s">
        <v>94</v>
      </c>
      <c r="G44" s="71" t="s">
        <v>341</v>
      </c>
      <c r="H44" s="63" t="s">
        <v>338</v>
      </c>
      <c r="I44" s="61">
        <v>0</v>
      </c>
      <c r="J44" s="61"/>
      <c r="K44" s="61"/>
      <c r="L44" s="61">
        <f t="shared" si="3"/>
        <v>0</v>
      </c>
      <c r="M44" s="61">
        <v>0</v>
      </c>
      <c r="N44" s="61"/>
      <c r="O44" s="61"/>
      <c r="P44" s="61">
        <f t="shared" si="4"/>
        <v>0</v>
      </c>
      <c r="Q44" s="61">
        <v>300000</v>
      </c>
      <c r="R44" s="61"/>
      <c r="S44" s="61"/>
      <c r="T44" s="61">
        <f t="shared" si="5"/>
        <v>300</v>
      </c>
      <c r="U44" s="61">
        <v>150000</v>
      </c>
      <c r="V44" s="61"/>
      <c r="W44" s="61"/>
      <c r="X44" s="61">
        <f t="shared" si="6"/>
        <v>150</v>
      </c>
      <c r="Y44" s="61">
        <v>75000</v>
      </c>
      <c r="Z44" s="61"/>
      <c r="AA44" s="61"/>
      <c r="AB44" s="65">
        <f t="shared" si="0"/>
        <v>450000</v>
      </c>
      <c r="AC44" s="65">
        <f t="shared" si="1"/>
        <v>0</v>
      </c>
      <c r="AD44" s="65">
        <f t="shared" si="2"/>
        <v>0</v>
      </c>
      <c r="AE44" s="65">
        <f t="shared" si="7"/>
        <v>450</v>
      </c>
      <c r="AF44" s="66" t="s">
        <v>6</v>
      </c>
      <c r="AG44" s="66"/>
      <c r="AH44" s="66" t="s">
        <v>475</v>
      </c>
      <c r="AI44" s="66" t="s">
        <v>531</v>
      </c>
      <c r="AJ44" s="66" t="s">
        <v>531</v>
      </c>
      <c r="AK44" s="67">
        <v>2020</v>
      </c>
      <c r="AL44" s="66" t="s">
        <v>494</v>
      </c>
    </row>
    <row r="45" spans="1:38" ht="45.75" thickBot="1" x14ac:dyDescent="0.3">
      <c r="B45" s="96" t="s">
        <v>7</v>
      </c>
      <c r="C45" s="91" t="s">
        <v>16</v>
      </c>
      <c r="D45" s="63" t="s">
        <v>308</v>
      </c>
      <c r="E45" s="63" t="s">
        <v>309</v>
      </c>
      <c r="F45" s="63" t="s">
        <v>310</v>
      </c>
      <c r="G45" s="71" t="s">
        <v>339</v>
      </c>
      <c r="H45" s="63" t="s">
        <v>338</v>
      </c>
      <c r="I45" s="61">
        <v>0</v>
      </c>
      <c r="J45" s="61"/>
      <c r="K45" s="61"/>
      <c r="L45" s="61">
        <f t="shared" si="3"/>
        <v>0</v>
      </c>
      <c r="M45" s="61">
        <v>0</v>
      </c>
      <c r="N45" s="61"/>
      <c r="O45" s="61"/>
      <c r="P45" s="61">
        <f t="shared" si="4"/>
        <v>0</v>
      </c>
      <c r="Q45" s="61">
        <v>0</v>
      </c>
      <c r="R45" s="61"/>
      <c r="S45" s="61"/>
      <c r="T45" s="61">
        <f t="shared" si="5"/>
        <v>0</v>
      </c>
      <c r="U45" s="61">
        <v>3350000</v>
      </c>
      <c r="V45" s="61"/>
      <c r="W45" s="61"/>
      <c r="X45" s="61">
        <f t="shared" si="6"/>
        <v>3350</v>
      </c>
      <c r="Y45" s="61">
        <v>75000</v>
      </c>
      <c r="Z45" s="61"/>
      <c r="AA45" s="61"/>
      <c r="AB45" s="65">
        <f t="shared" si="0"/>
        <v>3350000</v>
      </c>
      <c r="AC45" s="65">
        <f t="shared" si="1"/>
        <v>0</v>
      </c>
      <c r="AD45" s="65">
        <f t="shared" si="2"/>
        <v>0</v>
      </c>
      <c r="AE45" s="65">
        <f t="shared" si="7"/>
        <v>3350</v>
      </c>
      <c r="AF45" s="66" t="s">
        <v>6</v>
      </c>
      <c r="AG45" s="66"/>
      <c r="AH45" s="66" t="s">
        <v>475</v>
      </c>
      <c r="AI45" s="66" t="s">
        <v>531</v>
      </c>
      <c r="AJ45" s="66" t="s">
        <v>531</v>
      </c>
      <c r="AK45" s="67">
        <v>2020</v>
      </c>
      <c r="AL45" s="66" t="s">
        <v>494</v>
      </c>
    </row>
    <row r="46" spans="1:38" ht="60.75" thickBot="1" x14ac:dyDescent="0.3">
      <c r="B46" s="96" t="s">
        <v>7</v>
      </c>
      <c r="C46" s="91" t="s">
        <v>18</v>
      </c>
      <c r="D46" s="63" t="s">
        <v>311</v>
      </c>
      <c r="E46" s="63" t="s">
        <v>312</v>
      </c>
      <c r="F46" s="63" t="s">
        <v>246</v>
      </c>
      <c r="G46" s="63" t="s">
        <v>95</v>
      </c>
      <c r="H46" s="63" t="s">
        <v>338</v>
      </c>
      <c r="I46" s="61">
        <v>0</v>
      </c>
      <c r="J46" s="61"/>
      <c r="K46" s="61"/>
      <c r="L46" s="61">
        <f t="shared" si="3"/>
        <v>0</v>
      </c>
      <c r="M46" s="61">
        <v>0</v>
      </c>
      <c r="N46" s="61"/>
      <c r="O46" s="61"/>
      <c r="P46" s="61">
        <f t="shared" si="4"/>
        <v>0</v>
      </c>
      <c r="Q46" s="61">
        <v>1000000</v>
      </c>
      <c r="R46" s="61"/>
      <c r="S46" s="61"/>
      <c r="T46" s="61">
        <f t="shared" si="5"/>
        <v>1000</v>
      </c>
      <c r="U46" s="61">
        <v>300000</v>
      </c>
      <c r="V46" s="61"/>
      <c r="W46" s="61"/>
      <c r="X46" s="61">
        <f t="shared" si="6"/>
        <v>300</v>
      </c>
      <c r="Y46" s="61">
        <v>50000</v>
      </c>
      <c r="Z46" s="61"/>
      <c r="AA46" s="61"/>
      <c r="AB46" s="65">
        <f t="shared" si="0"/>
        <v>1300000</v>
      </c>
      <c r="AC46" s="65">
        <f t="shared" si="1"/>
        <v>0</v>
      </c>
      <c r="AD46" s="65">
        <f t="shared" si="2"/>
        <v>0</v>
      </c>
      <c r="AE46" s="65">
        <f t="shared" si="7"/>
        <v>1300</v>
      </c>
      <c r="AF46" s="66" t="s">
        <v>6</v>
      </c>
      <c r="AG46" s="66"/>
      <c r="AH46" s="66" t="s">
        <v>475</v>
      </c>
      <c r="AI46" s="66" t="s">
        <v>531</v>
      </c>
      <c r="AJ46" s="66" t="s">
        <v>531</v>
      </c>
      <c r="AK46" s="67">
        <v>2020</v>
      </c>
      <c r="AL46" s="66" t="s">
        <v>494</v>
      </c>
    </row>
    <row r="47" spans="1:38" ht="75.75" thickBot="1" x14ac:dyDescent="0.3">
      <c r="B47" s="96" t="s">
        <v>7</v>
      </c>
      <c r="C47" s="91" t="s">
        <v>18</v>
      </c>
      <c r="D47" s="63" t="s">
        <v>313</v>
      </c>
      <c r="E47" s="63" t="s">
        <v>314</v>
      </c>
      <c r="F47" s="63" t="s">
        <v>246</v>
      </c>
      <c r="G47" s="63" t="s">
        <v>341</v>
      </c>
      <c r="H47" s="63" t="s">
        <v>338</v>
      </c>
      <c r="I47" s="61">
        <v>0</v>
      </c>
      <c r="J47" s="61"/>
      <c r="K47" s="61"/>
      <c r="L47" s="61">
        <f t="shared" si="3"/>
        <v>0</v>
      </c>
      <c r="M47" s="61">
        <v>0</v>
      </c>
      <c r="N47" s="61"/>
      <c r="O47" s="61"/>
      <c r="P47" s="61">
        <f t="shared" si="4"/>
        <v>0</v>
      </c>
      <c r="Q47" s="61">
        <v>1000000</v>
      </c>
      <c r="R47" s="61"/>
      <c r="S47" s="61"/>
      <c r="T47" s="61">
        <f t="shared" si="5"/>
        <v>1000</v>
      </c>
      <c r="U47" s="61">
        <v>1000000</v>
      </c>
      <c r="V47" s="61"/>
      <c r="W47" s="61"/>
      <c r="X47" s="61">
        <f t="shared" si="6"/>
        <v>1000</v>
      </c>
      <c r="Y47" s="61">
        <v>1000000</v>
      </c>
      <c r="Z47" s="61"/>
      <c r="AA47" s="61"/>
      <c r="AB47" s="65">
        <f t="shared" si="0"/>
        <v>2000000</v>
      </c>
      <c r="AC47" s="65">
        <f t="shared" si="1"/>
        <v>0</v>
      </c>
      <c r="AD47" s="65">
        <f t="shared" si="2"/>
        <v>0</v>
      </c>
      <c r="AE47" s="65">
        <f t="shared" si="7"/>
        <v>2000</v>
      </c>
      <c r="AF47" s="66" t="s">
        <v>6</v>
      </c>
      <c r="AG47" s="66"/>
      <c r="AH47" s="66" t="s">
        <v>475</v>
      </c>
      <c r="AI47" s="66" t="s">
        <v>531</v>
      </c>
      <c r="AJ47" s="66" t="s">
        <v>531</v>
      </c>
      <c r="AK47" s="67">
        <v>2019</v>
      </c>
      <c r="AL47" s="66" t="s">
        <v>494</v>
      </c>
    </row>
    <row r="48" spans="1:38" ht="75.75" thickBot="1" x14ac:dyDescent="0.3">
      <c r="B48" s="96" t="s">
        <v>7</v>
      </c>
      <c r="C48" s="91" t="s">
        <v>18</v>
      </c>
      <c r="D48" s="63" t="s">
        <v>315</v>
      </c>
      <c r="E48" s="63" t="s">
        <v>316</v>
      </c>
      <c r="F48" s="63" t="s">
        <v>246</v>
      </c>
      <c r="G48" s="63" t="s">
        <v>341</v>
      </c>
      <c r="H48" s="63" t="s">
        <v>338</v>
      </c>
      <c r="I48" s="61">
        <v>0</v>
      </c>
      <c r="J48" s="61"/>
      <c r="K48" s="61"/>
      <c r="L48" s="61">
        <f t="shared" si="3"/>
        <v>0</v>
      </c>
      <c r="M48" s="61">
        <v>0</v>
      </c>
      <c r="N48" s="61"/>
      <c r="O48" s="61"/>
      <c r="P48" s="61">
        <f t="shared" si="4"/>
        <v>0</v>
      </c>
      <c r="Q48" s="61">
        <v>0</v>
      </c>
      <c r="R48" s="61"/>
      <c r="S48" s="61"/>
      <c r="T48" s="61">
        <f t="shared" si="5"/>
        <v>0</v>
      </c>
      <c r="U48" s="61">
        <v>500000</v>
      </c>
      <c r="V48" s="61"/>
      <c r="W48" s="61"/>
      <c r="X48" s="61">
        <f t="shared" si="6"/>
        <v>500</v>
      </c>
      <c r="Y48" s="61">
        <v>250000</v>
      </c>
      <c r="Z48" s="61"/>
      <c r="AA48" s="61"/>
      <c r="AB48" s="65">
        <f t="shared" si="0"/>
        <v>500000</v>
      </c>
      <c r="AC48" s="65">
        <f t="shared" si="1"/>
        <v>0</v>
      </c>
      <c r="AD48" s="65">
        <f t="shared" si="2"/>
        <v>0</v>
      </c>
      <c r="AE48" s="65">
        <f t="shared" si="7"/>
        <v>500</v>
      </c>
      <c r="AF48" s="66" t="s">
        <v>6</v>
      </c>
      <c r="AG48" s="66"/>
      <c r="AH48" s="66" t="s">
        <v>475</v>
      </c>
      <c r="AI48" s="66" t="s">
        <v>531</v>
      </c>
      <c r="AJ48" s="66" t="s">
        <v>531</v>
      </c>
      <c r="AK48" s="67">
        <v>2020</v>
      </c>
      <c r="AL48" s="66" t="s">
        <v>494</v>
      </c>
    </row>
    <row r="49" spans="2:38" ht="105.75" thickBot="1" x14ac:dyDescent="0.3">
      <c r="B49" s="96" t="s">
        <v>7</v>
      </c>
      <c r="C49" s="91" t="s">
        <v>16</v>
      </c>
      <c r="D49" s="63" t="s">
        <v>317</v>
      </c>
      <c r="E49" s="63" t="s">
        <v>318</v>
      </c>
      <c r="F49" s="63" t="s">
        <v>246</v>
      </c>
      <c r="G49" s="63" t="s">
        <v>341</v>
      </c>
      <c r="H49" s="63" t="s">
        <v>338</v>
      </c>
      <c r="I49" s="61">
        <v>0</v>
      </c>
      <c r="J49" s="61"/>
      <c r="K49" s="61"/>
      <c r="L49" s="61">
        <f t="shared" si="3"/>
        <v>0</v>
      </c>
      <c r="M49" s="61">
        <v>0</v>
      </c>
      <c r="N49" s="61"/>
      <c r="O49" s="61"/>
      <c r="P49" s="61">
        <f t="shared" si="4"/>
        <v>0</v>
      </c>
      <c r="Q49" s="61">
        <v>300000</v>
      </c>
      <c r="R49" s="61"/>
      <c r="S49" s="61"/>
      <c r="T49" s="61">
        <f t="shared" si="5"/>
        <v>300</v>
      </c>
      <c r="U49" s="61">
        <v>150000</v>
      </c>
      <c r="V49" s="61"/>
      <c r="W49" s="61"/>
      <c r="X49" s="61">
        <f t="shared" si="6"/>
        <v>150</v>
      </c>
      <c r="Y49" s="61">
        <v>75000</v>
      </c>
      <c r="Z49" s="61"/>
      <c r="AA49" s="61"/>
      <c r="AB49" s="65">
        <f t="shared" si="0"/>
        <v>450000</v>
      </c>
      <c r="AC49" s="65">
        <f t="shared" si="1"/>
        <v>0</v>
      </c>
      <c r="AD49" s="65">
        <f t="shared" si="2"/>
        <v>0</v>
      </c>
      <c r="AE49" s="65">
        <f t="shared" si="7"/>
        <v>450</v>
      </c>
      <c r="AF49" s="66" t="s">
        <v>6</v>
      </c>
      <c r="AG49" s="66"/>
      <c r="AH49" s="66" t="s">
        <v>475</v>
      </c>
      <c r="AI49" s="66" t="s">
        <v>531</v>
      </c>
      <c r="AJ49" s="66" t="s">
        <v>531</v>
      </c>
      <c r="AK49" s="67">
        <v>2020</v>
      </c>
      <c r="AL49" s="66" t="s">
        <v>494</v>
      </c>
    </row>
    <row r="50" spans="2:38" ht="60.75" thickBot="1" x14ac:dyDescent="0.3">
      <c r="B50" s="96" t="s">
        <v>7</v>
      </c>
      <c r="C50" s="91" t="s">
        <v>20</v>
      </c>
      <c r="D50" s="63" t="s">
        <v>319</v>
      </c>
      <c r="E50" s="63" t="s">
        <v>320</v>
      </c>
      <c r="F50" s="63" t="s">
        <v>246</v>
      </c>
      <c r="G50" s="63" t="s">
        <v>341</v>
      </c>
      <c r="H50" s="63" t="s">
        <v>338</v>
      </c>
      <c r="I50" s="61">
        <v>0</v>
      </c>
      <c r="J50" s="61"/>
      <c r="K50" s="61"/>
      <c r="L50" s="61">
        <f t="shared" si="3"/>
        <v>0</v>
      </c>
      <c r="M50" s="61">
        <v>0</v>
      </c>
      <c r="N50" s="61"/>
      <c r="O50" s="61"/>
      <c r="P50" s="61">
        <f t="shared" si="4"/>
        <v>0</v>
      </c>
      <c r="Q50" s="61">
        <v>300000</v>
      </c>
      <c r="R50" s="61"/>
      <c r="S50" s="61"/>
      <c r="T50" s="61">
        <f t="shared" si="5"/>
        <v>300</v>
      </c>
      <c r="U50" s="61">
        <v>100000</v>
      </c>
      <c r="V50" s="61"/>
      <c r="W50" s="61"/>
      <c r="X50" s="61">
        <f t="shared" si="6"/>
        <v>100</v>
      </c>
      <c r="Y50" s="61">
        <v>50000</v>
      </c>
      <c r="Z50" s="61"/>
      <c r="AA50" s="61"/>
      <c r="AB50" s="65">
        <f t="shared" si="0"/>
        <v>400000</v>
      </c>
      <c r="AC50" s="65">
        <f t="shared" si="1"/>
        <v>0</v>
      </c>
      <c r="AD50" s="65">
        <f t="shared" si="2"/>
        <v>0</v>
      </c>
      <c r="AE50" s="65">
        <f t="shared" si="7"/>
        <v>400</v>
      </c>
      <c r="AF50" s="66" t="s">
        <v>6</v>
      </c>
      <c r="AG50" s="66"/>
      <c r="AH50" s="66" t="s">
        <v>475</v>
      </c>
      <c r="AI50" s="66" t="s">
        <v>531</v>
      </c>
      <c r="AJ50" s="66" t="s">
        <v>531</v>
      </c>
      <c r="AK50" s="67">
        <v>2020</v>
      </c>
      <c r="AL50" s="66" t="s">
        <v>494</v>
      </c>
    </row>
    <row r="51" spans="2:38" ht="45.75" thickBot="1" x14ac:dyDescent="0.3">
      <c r="B51" s="96" t="s">
        <v>7</v>
      </c>
      <c r="C51" s="91" t="s">
        <v>18</v>
      </c>
      <c r="D51" s="63" t="s">
        <v>321</v>
      </c>
      <c r="E51" s="63" t="s">
        <v>322</v>
      </c>
      <c r="F51" s="63" t="s">
        <v>246</v>
      </c>
      <c r="G51" s="63" t="s">
        <v>341</v>
      </c>
      <c r="H51" s="63" t="s">
        <v>338</v>
      </c>
      <c r="I51" s="61">
        <v>0</v>
      </c>
      <c r="J51" s="61"/>
      <c r="K51" s="61"/>
      <c r="L51" s="61">
        <f t="shared" si="3"/>
        <v>0</v>
      </c>
      <c r="M51" s="61">
        <v>0</v>
      </c>
      <c r="N51" s="61"/>
      <c r="O51" s="61"/>
      <c r="P51" s="61">
        <f t="shared" si="4"/>
        <v>0</v>
      </c>
      <c r="Q51" s="61">
        <v>0</v>
      </c>
      <c r="R51" s="61"/>
      <c r="S51" s="61"/>
      <c r="T51" s="61">
        <f t="shared" si="5"/>
        <v>0</v>
      </c>
      <c r="U51" s="61">
        <v>0</v>
      </c>
      <c r="V51" s="61"/>
      <c r="W51" s="61"/>
      <c r="X51" s="61">
        <f t="shared" si="6"/>
        <v>0</v>
      </c>
      <c r="Y51" s="61">
        <v>0</v>
      </c>
      <c r="Z51" s="61"/>
      <c r="AA51" s="61"/>
      <c r="AB51" s="65">
        <f t="shared" si="0"/>
        <v>0</v>
      </c>
      <c r="AC51" s="65">
        <f t="shared" si="1"/>
        <v>0</v>
      </c>
      <c r="AD51" s="65">
        <f t="shared" si="2"/>
        <v>0</v>
      </c>
      <c r="AE51" s="65">
        <f t="shared" si="7"/>
        <v>0</v>
      </c>
      <c r="AF51" s="66" t="s">
        <v>6</v>
      </c>
      <c r="AG51" s="66"/>
      <c r="AH51" s="66" t="s">
        <v>475</v>
      </c>
      <c r="AI51" s="66" t="s">
        <v>531</v>
      </c>
      <c r="AJ51" s="66"/>
      <c r="AK51" s="67">
        <v>2020</v>
      </c>
      <c r="AL51" s="66" t="s">
        <v>494</v>
      </c>
    </row>
    <row r="52" spans="2:38" ht="60.75" thickBot="1" x14ac:dyDescent="0.3">
      <c r="B52" s="96" t="s">
        <v>7</v>
      </c>
      <c r="C52" s="91" t="s">
        <v>15</v>
      </c>
      <c r="D52" s="63" t="s">
        <v>324</v>
      </c>
      <c r="E52" s="63" t="s">
        <v>325</v>
      </c>
      <c r="F52" s="63" t="s">
        <v>326</v>
      </c>
      <c r="G52" s="63" t="s">
        <v>339</v>
      </c>
      <c r="H52" s="63" t="s">
        <v>338</v>
      </c>
      <c r="I52" s="61">
        <v>0</v>
      </c>
      <c r="J52" s="61"/>
      <c r="K52" s="61"/>
      <c r="L52" s="61">
        <f t="shared" si="3"/>
        <v>0</v>
      </c>
      <c r="M52" s="61">
        <v>0</v>
      </c>
      <c r="N52" s="61"/>
      <c r="O52" s="61"/>
      <c r="P52" s="61">
        <f t="shared" si="4"/>
        <v>0</v>
      </c>
      <c r="Q52" s="61">
        <v>500000</v>
      </c>
      <c r="R52" s="61"/>
      <c r="S52" s="61"/>
      <c r="T52" s="61">
        <f t="shared" si="5"/>
        <v>500</v>
      </c>
      <c r="U52" s="61">
        <v>500000</v>
      </c>
      <c r="V52" s="61"/>
      <c r="W52" s="61"/>
      <c r="X52" s="61">
        <f t="shared" si="6"/>
        <v>500</v>
      </c>
      <c r="Y52" s="61">
        <v>300000</v>
      </c>
      <c r="Z52" s="61"/>
      <c r="AA52" s="61"/>
      <c r="AB52" s="65">
        <f t="shared" si="0"/>
        <v>1000000</v>
      </c>
      <c r="AC52" s="65">
        <f t="shared" si="1"/>
        <v>0</v>
      </c>
      <c r="AD52" s="65">
        <f t="shared" si="2"/>
        <v>0</v>
      </c>
      <c r="AE52" s="65">
        <f t="shared" si="7"/>
        <v>1000</v>
      </c>
      <c r="AF52" s="66" t="s">
        <v>6</v>
      </c>
      <c r="AG52" s="66"/>
      <c r="AH52" s="66" t="s">
        <v>475</v>
      </c>
      <c r="AI52" s="66" t="s">
        <v>531</v>
      </c>
      <c r="AJ52" s="66" t="s">
        <v>531</v>
      </c>
      <c r="AK52" s="67">
        <v>2019</v>
      </c>
      <c r="AL52" s="66" t="s">
        <v>494</v>
      </c>
    </row>
    <row r="53" spans="2:38" ht="45.75" thickBot="1" x14ac:dyDescent="0.3">
      <c r="B53" s="96" t="s">
        <v>7</v>
      </c>
      <c r="C53" s="91" t="s">
        <v>16</v>
      </c>
      <c r="D53" s="63" t="s">
        <v>327</v>
      </c>
      <c r="E53" s="63" t="s">
        <v>328</v>
      </c>
      <c r="F53" s="63" t="s">
        <v>233</v>
      </c>
      <c r="G53" s="63" t="s">
        <v>123</v>
      </c>
      <c r="H53" s="63" t="s">
        <v>338</v>
      </c>
      <c r="I53" s="61">
        <v>0</v>
      </c>
      <c r="J53" s="62"/>
      <c r="K53" s="62"/>
      <c r="L53" s="61">
        <f t="shared" si="3"/>
        <v>0</v>
      </c>
      <c r="M53" s="61">
        <v>0</v>
      </c>
      <c r="N53" s="62"/>
      <c r="O53" s="62"/>
      <c r="P53" s="61">
        <f t="shared" si="4"/>
        <v>0</v>
      </c>
      <c r="Q53" s="62">
        <v>650000</v>
      </c>
      <c r="R53" s="62"/>
      <c r="S53" s="62"/>
      <c r="T53" s="61">
        <f t="shared" si="5"/>
        <v>650</v>
      </c>
      <c r="U53" s="62">
        <v>650000</v>
      </c>
      <c r="V53" s="62"/>
      <c r="W53" s="62"/>
      <c r="X53" s="61">
        <f t="shared" si="6"/>
        <v>650</v>
      </c>
      <c r="Y53" s="62">
        <v>123554.81</v>
      </c>
      <c r="Z53" s="62"/>
      <c r="AA53" s="62"/>
      <c r="AB53" s="65">
        <f t="shared" si="0"/>
        <v>1300000</v>
      </c>
      <c r="AC53" s="65">
        <f t="shared" si="1"/>
        <v>0</v>
      </c>
      <c r="AD53" s="65">
        <f t="shared" si="2"/>
        <v>0</v>
      </c>
      <c r="AE53" s="65">
        <f t="shared" si="7"/>
        <v>1300</v>
      </c>
      <c r="AF53" s="66" t="s">
        <v>6</v>
      </c>
      <c r="AG53" s="66"/>
      <c r="AH53" s="66" t="s">
        <v>475</v>
      </c>
      <c r="AI53" s="66" t="s">
        <v>531</v>
      </c>
      <c r="AJ53" s="66" t="s">
        <v>531</v>
      </c>
      <c r="AK53" s="67">
        <v>2019</v>
      </c>
      <c r="AL53" s="66" t="s">
        <v>494</v>
      </c>
    </row>
    <row r="54" spans="2:38" ht="60.75" thickBot="1" x14ac:dyDescent="0.3">
      <c r="B54" s="96" t="s">
        <v>7</v>
      </c>
      <c r="C54" s="91" t="s">
        <v>16</v>
      </c>
      <c r="D54" s="63" t="s">
        <v>329</v>
      </c>
      <c r="E54" s="63" t="s">
        <v>330</v>
      </c>
      <c r="F54" s="63" t="s">
        <v>233</v>
      </c>
      <c r="G54" s="63" t="s">
        <v>123</v>
      </c>
      <c r="H54" s="63" t="s">
        <v>338</v>
      </c>
      <c r="I54" s="61">
        <v>0</v>
      </c>
      <c r="J54" s="61"/>
      <c r="K54" s="61"/>
      <c r="L54" s="61">
        <f t="shared" si="3"/>
        <v>0</v>
      </c>
      <c r="M54" s="61">
        <v>0</v>
      </c>
      <c r="N54" s="61"/>
      <c r="O54" s="61"/>
      <c r="P54" s="61">
        <f t="shared" si="4"/>
        <v>0</v>
      </c>
      <c r="Q54" s="61">
        <v>100000</v>
      </c>
      <c r="R54" s="61"/>
      <c r="S54" s="61"/>
      <c r="T54" s="61">
        <f t="shared" si="5"/>
        <v>100</v>
      </c>
      <c r="U54" s="62">
        <v>100000</v>
      </c>
      <c r="V54" s="62"/>
      <c r="W54" s="62"/>
      <c r="X54" s="61">
        <f t="shared" si="6"/>
        <v>100</v>
      </c>
      <c r="Y54" s="62">
        <v>0</v>
      </c>
      <c r="Z54" s="62"/>
      <c r="AA54" s="62"/>
      <c r="AB54" s="65">
        <f t="shared" si="0"/>
        <v>200000</v>
      </c>
      <c r="AC54" s="65">
        <f t="shared" si="1"/>
        <v>0</v>
      </c>
      <c r="AD54" s="65">
        <f t="shared" si="2"/>
        <v>0</v>
      </c>
      <c r="AE54" s="65">
        <f t="shared" si="7"/>
        <v>200</v>
      </c>
      <c r="AF54" s="66" t="s">
        <v>6</v>
      </c>
      <c r="AG54" s="66"/>
      <c r="AH54" s="66" t="s">
        <v>475</v>
      </c>
      <c r="AI54" s="66" t="s">
        <v>531</v>
      </c>
      <c r="AJ54" s="66" t="s">
        <v>531</v>
      </c>
      <c r="AK54" s="67">
        <v>2019</v>
      </c>
      <c r="AL54" s="66" t="s">
        <v>494</v>
      </c>
    </row>
    <row r="55" spans="2:38" ht="45.75" thickBot="1" x14ac:dyDescent="0.3">
      <c r="B55" s="96" t="s">
        <v>7</v>
      </c>
      <c r="C55" s="91" t="s">
        <v>16</v>
      </c>
      <c r="D55" s="63" t="s">
        <v>331</v>
      </c>
      <c r="E55" s="63" t="s">
        <v>332</v>
      </c>
      <c r="F55" s="63" t="s">
        <v>333</v>
      </c>
      <c r="G55" s="63" t="s">
        <v>95</v>
      </c>
      <c r="H55" s="63" t="s">
        <v>338</v>
      </c>
      <c r="I55" s="61">
        <v>0</v>
      </c>
      <c r="J55" s="61"/>
      <c r="K55" s="61"/>
      <c r="L55" s="61">
        <f t="shared" si="3"/>
        <v>0</v>
      </c>
      <c r="M55" s="61">
        <v>0</v>
      </c>
      <c r="N55" s="61"/>
      <c r="O55" s="61"/>
      <c r="P55" s="61">
        <f t="shared" si="4"/>
        <v>0</v>
      </c>
      <c r="Q55" s="61">
        <v>200000</v>
      </c>
      <c r="R55" s="61"/>
      <c r="S55" s="61"/>
      <c r="T55" s="61">
        <f t="shared" si="5"/>
        <v>200</v>
      </c>
      <c r="U55" s="62">
        <v>100000</v>
      </c>
      <c r="V55" s="62"/>
      <c r="W55" s="62"/>
      <c r="X55" s="61">
        <f t="shared" si="6"/>
        <v>100</v>
      </c>
      <c r="Y55" s="62">
        <v>50000</v>
      </c>
      <c r="Z55" s="62"/>
      <c r="AA55" s="62"/>
      <c r="AB55" s="65">
        <f t="shared" si="0"/>
        <v>300000</v>
      </c>
      <c r="AC55" s="65">
        <f t="shared" si="1"/>
        <v>0</v>
      </c>
      <c r="AD55" s="65">
        <f t="shared" si="2"/>
        <v>0</v>
      </c>
      <c r="AE55" s="65">
        <f t="shared" si="7"/>
        <v>300</v>
      </c>
      <c r="AF55" s="66" t="s">
        <v>6</v>
      </c>
      <c r="AG55" s="66"/>
      <c r="AH55" s="66" t="s">
        <v>475</v>
      </c>
      <c r="AI55" s="66" t="s">
        <v>531</v>
      </c>
      <c r="AJ55" s="66" t="s">
        <v>531</v>
      </c>
      <c r="AK55" s="67">
        <v>2020</v>
      </c>
      <c r="AL55" s="66" t="s">
        <v>494</v>
      </c>
    </row>
    <row r="56" spans="2:38" ht="60.75" thickBot="1" x14ac:dyDescent="0.3">
      <c r="B56" s="96" t="s">
        <v>7</v>
      </c>
      <c r="C56" s="91" t="s">
        <v>15</v>
      </c>
      <c r="D56" s="63" t="s">
        <v>216</v>
      </c>
      <c r="E56" s="63" t="s">
        <v>217</v>
      </c>
      <c r="F56" s="63" t="s">
        <v>218</v>
      </c>
      <c r="G56" s="63" t="s">
        <v>95</v>
      </c>
      <c r="H56" s="63" t="s">
        <v>338</v>
      </c>
      <c r="I56" s="61">
        <v>0</v>
      </c>
      <c r="J56" s="61"/>
      <c r="K56" s="61"/>
      <c r="L56" s="61">
        <f t="shared" si="3"/>
        <v>0</v>
      </c>
      <c r="M56" s="61">
        <v>325</v>
      </c>
      <c r="N56" s="61"/>
      <c r="O56" s="61"/>
      <c r="P56" s="61">
        <f t="shared" si="4"/>
        <v>0.32500000000000001</v>
      </c>
      <c r="Q56" s="61">
        <v>0</v>
      </c>
      <c r="R56" s="61"/>
      <c r="S56" s="61"/>
      <c r="T56" s="61">
        <f t="shared" si="5"/>
        <v>0</v>
      </c>
      <c r="U56" s="61">
        <v>0</v>
      </c>
      <c r="V56" s="62"/>
      <c r="W56" s="62"/>
      <c r="X56" s="61">
        <f t="shared" si="6"/>
        <v>0</v>
      </c>
      <c r="Y56" s="62"/>
      <c r="Z56" s="62"/>
      <c r="AA56" s="62"/>
      <c r="AB56" s="65">
        <f t="shared" si="0"/>
        <v>325</v>
      </c>
      <c r="AC56" s="65">
        <f t="shared" si="1"/>
        <v>0</v>
      </c>
      <c r="AD56" s="65">
        <f t="shared" si="2"/>
        <v>0</v>
      </c>
      <c r="AE56" s="65">
        <f t="shared" si="7"/>
        <v>0.32500000000000001</v>
      </c>
      <c r="AF56" s="66" t="s">
        <v>6</v>
      </c>
      <c r="AG56" s="66"/>
      <c r="AH56" s="66" t="s">
        <v>474</v>
      </c>
      <c r="AI56" s="66" t="s">
        <v>529</v>
      </c>
      <c r="AJ56" s="66"/>
      <c r="AK56" s="67">
        <v>2020</v>
      </c>
      <c r="AL56" s="66" t="s">
        <v>494</v>
      </c>
    </row>
    <row r="57" spans="2:38" ht="60.75" thickBot="1" x14ac:dyDescent="0.3">
      <c r="B57" s="96" t="s">
        <v>7</v>
      </c>
      <c r="C57" s="91" t="s">
        <v>17</v>
      </c>
      <c r="D57" s="63" t="s">
        <v>219</v>
      </c>
      <c r="E57" s="63" t="s">
        <v>220</v>
      </c>
      <c r="F57" s="63" t="s">
        <v>221</v>
      </c>
      <c r="G57" s="63" t="s">
        <v>339</v>
      </c>
      <c r="H57" s="63" t="s">
        <v>338</v>
      </c>
      <c r="I57" s="61">
        <v>0</v>
      </c>
      <c r="J57" s="61"/>
      <c r="K57" s="61"/>
      <c r="L57" s="61">
        <f t="shared" si="3"/>
        <v>0</v>
      </c>
      <c r="M57" s="61">
        <v>0</v>
      </c>
      <c r="N57" s="61"/>
      <c r="O57" s="61"/>
      <c r="P57" s="61">
        <f t="shared" si="4"/>
        <v>0</v>
      </c>
      <c r="Q57" s="61">
        <v>0</v>
      </c>
      <c r="R57" s="61"/>
      <c r="S57" s="61"/>
      <c r="T57" s="61">
        <f t="shared" si="5"/>
        <v>0</v>
      </c>
      <c r="U57" s="61">
        <v>0</v>
      </c>
      <c r="V57" s="62"/>
      <c r="W57" s="62"/>
      <c r="X57" s="61">
        <f t="shared" si="6"/>
        <v>0</v>
      </c>
      <c r="Y57" s="62"/>
      <c r="Z57" s="62"/>
      <c r="AA57" s="62"/>
      <c r="AB57" s="65">
        <f t="shared" si="0"/>
        <v>0</v>
      </c>
      <c r="AC57" s="65">
        <f t="shared" si="1"/>
        <v>0</v>
      </c>
      <c r="AD57" s="65">
        <f t="shared" si="2"/>
        <v>0</v>
      </c>
      <c r="AE57" s="65">
        <f t="shared" si="7"/>
        <v>0</v>
      </c>
      <c r="AF57" s="66" t="s">
        <v>6</v>
      </c>
      <c r="AG57" s="66"/>
      <c r="AH57" s="66" t="s">
        <v>474</v>
      </c>
      <c r="AI57" s="66" t="s">
        <v>529</v>
      </c>
      <c r="AJ57" s="66"/>
      <c r="AK57" s="67">
        <v>2020</v>
      </c>
      <c r="AL57" s="66" t="s">
        <v>494</v>
      </c>
    </row>
    <row r="58" spans="2:38" ht="60.75" thickBot="1" x14ac:dyDescent="0.3">
      <c r="B58" s="96" t="s">
        <v>7</v>
      </c>
      <c r="C58" s="91" t="s">
        <v>17</v>
      </c>
      <c r="D58" s="63" t="s">
        <v>222</v>
      </c>
      <c r="E58" s="63" t="s">
        <v>223</v>
      </c>
      <c r="F58" s="63" t="s">
        <v>224</v>
      </c>
      <c r="G58" s="63" t="s">
        <v>339</v>
      </c>
      <c r="H58" s="63" t="s">
        <v>338</v>
      </c>
      <c r="I58" s="61">
        <v>0</v>
      </c>
      <c r="J58" s="61"/>
      <c r="K58" s="61"/>
      <c r="L58" s="61">
        <f t="shared" si="3"/>
        <v>0</v>
      </c>
      <c r="M58" s="61">
        <v>0</v>
      </c>
      <c r="N58" s="61"/>
      <c r="O58" s="61"/>
      <c r="P58" s="61">
        <f t="shared" si="4"/>
        <v>0</v>
      </c>
      <c r="Q58" s="61">
        <v>0</v>
      </c>
      <c r="R58" s="61"/>
      <c r="S58" s="61"/>
      <c r="T58" s="61">
        <f t="shared" si="5"/>
        <v>0</v>
      </c>
      <c r="U58" s="61">
        <v>0</v>
      </c>
      <c r="V58" s="62"/>
      <c r="W58" s="62"/>
      <c r="X58" s="61">
        <f t="shared" si="6"/>
        <v>0</v>
      </c>
      <c r="Y58" s="62"/>
      <c r="Z58" s="62"/>
      <c r="AA58" s="62"/>
      <c r="AB58" s="65">
        <f t="shared" si="0"/>
        <v>0</v>
      </c>
      <c r="AC58" s="65">
        <f t="shared" si="1"/>
        <v>0</v>
      </c>
      <c r="AD58" s="65">
        <f t="shared" si="2"/>
        <v>0</v>
      </c>
      <c r="AE58" s="65">
        <f t="shared" si="7"/>
        <v>0</v>
      </c>
      <c r="AF58" s="66" t="s">
        <v>6</v>
      </c>
      <c r="AG58" s="66"/>
      <c r="AH58" s="66" t="s">
        <v>474</v>
      </c>
      <c r="AI58" s="66" t="s">
        <v>529</v>
      </c>
      <c r="AJ58" s="66"/>
      <c r="AK58" s="67">
        <v>2020</v>
      </c>
      <c r="AL58" s="66" t="s">
        <v>494</v>
      </c>
    </row>
    <row r="59" spans="2:38" ht="60.75" thickBot="1" x14ac:dyDescent="0.3">
      <c r="B59" s="96" t="s">
        <v>7</v>
      </c>
      <c r="C59" s="91" t="s">
        <v>17</v>
      </c>
      <c r="D59" s="63" t="s">
        <v>225</v>
      </c>
      <c r="E59" s="63" t="s">
        <v>226</v>
      </c>
      <c r="F59" s="63" t="s">
        <v>227</v>
      </c>
      <c r="G59" s="63" t="s">
        <v>123</v>
      </c>
      <c r="H59" s="63" t="s">
        <v>338</v>
      </c>
      <c r="I59" s="61">
        <v>0</v>
      </c>
      <c r="J59" s="61"/>
      <c r="K59" s="61"/>
      <c r="L59" s="61">
        <f t="shared" si="3"/>
        <v>0</v>
      </c>
      <c r="M59" s="61">
        <v>0</v>
      </c>
      <c r="N59" s="61"/>
      <c r="O59" s="61"/>
      <c r="P59" s="61">
        <f t="shared" si="4"/>
        <v>0</v>
      </c>
      <c r="Q59" s="61">
        <v>0</v>
      </c>
      <c r="R59" s="61"/>
      <c r="S59" s="61"/>
      <c r="T59" s="61">
        <f t="shared" si="5"/>
        <v>0</v>
      </c>
      <c r="U59" s="61">
        <v>0</v>
      </c>
      <c r="V59" s="62"/>
      <c r="W59" s="62"/>
      <c r="X59" s="61">
        <f t="shared" si="6"/>
        <v>0</v>
      </c>
      <c r="Y59" s="62"/>
      <c r="Z59" s="62"/>
      <c r="AA59" s="62"/>
      <c r="AB59" s="65">
        <f t="shared" si="0"/>
        <v>0</v>
      </c>
      <c r="AC59" s="65">
        <f t="shared" si="1"/>
        <v>0</v>
      </c>
      <c r="AD59" s="65">
        <f t="shared" si="2"/>
        <v>0</v>
      </c>
      <c r="AE59" s="65">
        <f t="shared" si="7"/>
        <v>0</v>
      </c>
      <c r="AF59" s="66" t="s">
        <v>6</v>
      </c>
      <c r="AG59" s="66"/>
      <c r="AH59" s="66" t="s">
        <v>474</v>
      </c>
      <c r="AI59" s="66" t="s">
        <v>529</v>
      </c>
      <c r="AJ59" s="66"/>
      <c r="AK59" s="67">
        <v>2018</v>
      </c>
      <c r="AL59" s="66" t="s">
        <v>494</v>
      </c>
    </row>
    <row r="60" spans="2:38" ht="60.75" thickBot="1" x14ac:dyDescent="0.3">
      <c r="B60" s="96" t="s">
        <v>7</v>
      </c>
      <c r="C60" s="88" t="s">
        <v>17</v>
      </c>
      <c r="D60" s="63" t="s">
        <v>228</v>
      </c>
      <c r="E60" s="63" t="s">
        <v>229</v>
      </c>
      <c r="F60" s="63" t="s">
        <v>230</v>
      </c>
      <c r="G60" s="63" t="s">
        <v>339</v>
      </c>
      <c r="H60" s="63" t="s">
        <v>340</v>
      </c>
      <c r="I60" s="61">
        <v>0</v>
      </c>
      <c r="J60" s="61"/>
      <c r="K60" s="61"/>
      <c r="L60" s="61">
        <f t="shared" si="3"/>
        <v>0</v>
      </c>
      <c r="M60" s="61">
        <v>0</v>
      </c>
      <c r="N60" s="61"/>
      <c r="O60" s="61"/>
      <c r="P60" s="61">
        <f t="shared" si="4"/>
        <v>0</v>
      </c>
      <c r="Q60" s="61">
        <v>0</v>
      </c>
      <c r="R60" s="61"/>
      <c r="S60" s="61"/>
      <c r="T60" s="61">
        <f t="shared" si="5"/>
        <v>0</v>
      </c>
      <c r="U60" s="61">
        <v>0</v>
      </c>
      <c r="V60" s="62"/>
      <c r="W60" s="62"/>
      <c r="X60" s="61">
        <f t="shared" si="6"/>
        <v>0</v>
      </c>
      <c r="Y60" s="62"/>
      <c r="Z60" s="62"/>
      <c r="AA60" s="62"/>
      <c r="AB60" s="65">
        <f t="shared" si="0"/>
        <v>0</v>
      </c>
      <c r="AC60" s="65">
        <f t="shared" si="1"/>
        <v>0</v>
      </c>
      <c r="AD60" s="65">
        <f t="shared" si="2"/>
        <v>0</v>
      </c>
      <c r="AE60" s="65">
        <f t="shared" si="7"/>
        <v>0</v>
      </c>
      <c r="AF60" s="66" t="s">
        <v>6</v>
      </c>
      <c r="AG60" s="66"/>
      <c r="AH60" s="66" t="s">
        <v>474</v>
      </c>
      <c r="AI60" s="66" t="s">
        <v>529</v>
      </c>
      <c r="AJ60" s="66"/>
      <c r="AK60" s="67">
        <v>2020</v>
      </c>
      <c r="AL60" s="66" t="s">
        <v>494</v>
      </c>
    </row>
    <row r="61" spans="2:38" ht="89.25" customHeight="1" thickBot="1" x14ac:dyDescent="0.3">
      <c r="B61" s="96" t="s">
        <v>7</v>
      </c>
      <c r="C61" s="88" t="s">
        <v>17</v>
      </c>
      <c r="D61" s="63" t="s">
        <v>231</v>
      </c>
      <c r="E61" s="63" t="s">
        <v>232</v>
      </c>
      <c r="F61" s="68" t="s">
        <v>233</v>
      </c>
      <c r="G61" s="63" t="s">
        <v>339</v>
      </c>
      <c r="H61" s="69" t="s">
        <v>338</v>
      </c>
      <c r="I61" s="61">
        <v>0</v>
      </c>
      <c r="J61" s="61"/>
      <c r="K61" s="61"/>
      <c r="L61" s="61">
        <f t="shared" si="3"/>
        <v>0</v>
      </c>
      <c r="M61" s="61">
        <v>0</v>
      </c>
      <c r="N61" s="61"/>
      <c r="O61" s="61"/>
      <c r="P61" s="61">
        <f t="shared" si="4"/>
        <v>0</v>
      </c>
      <c r="Q61" s="61">
        <v>0</v>
      </c>
      <c r="R61" s="61"/>
      <c r="S61" s="61"/>
      <c r="T61" s="61">
        <f t="shared" si="5"/>
        <v>0</v>
      </c>
      <c r="U61" s="61">
        <v>0</v>
      </c>
      <c r="V61" s="61"/>
      <c r="W61" s="61"/>
      <c r="X61" s="61">
        <f t="shared" si="6"/>
        <v>0</v>
      </c>
      <c r="Y61" s="61"/>
      <c r="Z61" s="61"/>
      <c r="AA61" s="61"/>
      <c r="AB61" s="65">
        <f t="shared" si="0"/>
        <v>0</v>
      </c>
      <c r="AC61" s="65">
        <f t="shared" si="1"/>
        <v>0</v>
      </c>
      <c r="AD61" s="65">
        <f t="shared" si="2"/>
        <v>0</v>
      </c>
      <c r="AE61" s="65">
        <f t="shared" si="7"/>
        <v>0</v>
      </c>
      <c r="AF61" s="66" t="s">
        <v>6</v>
      </c>
      <c r="AG61" s="66"/>
      <c r="AH61" s="66" t="s">
        <v>474</v>
      </c>
      <c r="AI61" s="66" t="s">
        <v>529</v>
      </c>
      <c r="AJ61" s="66"/>
      <c r="AK61" s="67">
        <v>2020</v>
      </c>
      <c r="AL61" s="66" t="s">
        <v>494</v>
      </c>
    </row>
    <row r="62" spans="2:38" ht="60.75" thickBot="1" x14ac:dyDescent="0.3">
      <c r="B62" s="96" t="s">
        <v>7</v>
      </c>
      <c r="C62" s="91" t="s">
        <v>17</v>
      </c>
      <c r="D62" s="72" t="s">
        <v>234</v>
      </c>
      <c r="E62" s="69" t="s">
        <v>235</v>
      </c>
      <c r="F62" s="68" t="s">
        <v>236</v>
      </c>
      <c r="G62" s="63" t="s">
        <v>339</v>
      </c>
      <c r="H62" s="69" t="s">
        <v>338</v>
      </c>
      <c r="I62" s="61">
        <v>0</v>
      </c>
      <c r="J62" s="61"/>
      <c r="K62" s="61"/>
      <c r="L62" s="61">
        <f t="shared" si="3"/>
        <v>0</v>
      </c>
      <c r="M62" s="61">
        <v>0</v>
      </c>
      <c r="N62" s="61"/>
      <c r="O62" s="61"/>
      <c r="P62" s="61">
        <f t="shared" si="4"/>
        <v>0</v>
      </c>
      <c r="Q62" s="61">
        <v>0</v>
      </c>
      <c r="R62" s="61"/>
      <c r="S62" s="61"/>
      <c r="T62" s="61">
        <f t="shared" si="5"/>
        <v>0</v>
      </c>
      <c r="U62" s="61">
        <v>0</v>
      </c>
      <c r="V62" s="61"/>
      <c r="W62" s="61"/>
      <c r="X62" s="61">
        <f t="shared" si="6"/>
        <v>0</v>
      </c>
      <c r="Y62" s="61"/>
      <c r="Z62" s="61"/>
      <c r="AA62" s="61"/>
      <c r="AB62" s="65">
        <f t="shared" si="0"/>
        <v>0</v>
      </c>
      <c r="AC62" s="65">
        <f t="shared" si="1"/>
        <v>0</v>
      </c>
      <c r="AD62" s="65">
        <f t="shared" si="2"/>
        <v>0</v>
      </c>
      <c r="AE62" s="65">
        <f t="shared" si="7"/>
        <v>0</v>
      </c>
      <c r="AF62" s="66" t="s">
        <v>6</v>
      </c>
      <c r="AG62" s="66"/>
      <c r="AH62" s="66" t="s">
        <v>474</v>
      </c>
      <c r="AI62" s="66" t="s">
        <v>529</v>
      </c>
      <c r="AJ62" s="66"/>
      <c r="AK62" s="67">
        <v>2020</v>
      </c>
      <c r="AL62" s="66" t="s">
        <v>494</v>
      </c>
    </row>
    <row r="63" spans="2:38" ht="45.75" thickBot="1" x14ac:dyDescent="0.3">
      <c r="B63" s="96" t="s">
        <v>7</v>
      </c>
      <c r="C63" s="88" t="s">
        <v>15</v>
      </c>
      <c r="D63" s="63" t="s">
        <v>237</v>
      </c>
      <c r="E63" s="68" t="s">
        <v>238</v>
      </c>
      <c r="F63" s="68" t="s">
        <v>233</v>
      </c>
      <c r="G63" s="63" t="s">
        <v>123</v>
      </c>
      <c r="H63" s="63" t="s">
        <v>338</v>
      </c>
      <c r="I63" s="61">
        <v>0</v>
      </c>
      <c r="J63" s="61"/>
      <c r="K63" s="61"/>
      <c r="L63" s="61">
        <f t="shared" si="3"/>
        <v>0</v>
      </c>
      <c r="M63" s="61">
        <v>398366.64</v>
      </c>
      <c r="N63" s="61"/>
      <c r="O63" s="61"/>
      <c r="P63" s="61">
        <f t="shared" si="4"/>
        <v>398.36664000000002</v>
      </c>
      <c r="Q63" s="61">
        <v>0</v>
      </c>
      <c r="R63" s="61"/>
      <c r="S63" s="61"/>
      <c r="T63" s="61">
        <f t="shared" si="5"/>
        <v>0</v>
      </c>
      <c r="U63" s="61">
        <v>0</v>
      </c>
      <c r="V63" s="61"/>
      <c r="W63" s="61"/>
      <c r="X63" s="61">
        <f t="shared" si="6"/>
        <v>0</v>
      </c>
      <c r="Y63" s="61"/>
      <c r="Z63" s="61"/>
      <c r="AA63" s="61"/>
      <c r="AB63" s="65">
        <f t="shared" si="0"/>
        <v>398366.64</v>
      </c>
      <c r="AC63" s="65">
        <f t="shared" si="1"/>
        <v>0</v>
      </c>
      <c r="AD63" s="65">
        <f t="shared" si="2"/>
        <v>0</v>
      </c>
      <c r="AE63" s="65">
        <f t="shared" si="7"/>
        <v>398.36664000000002</v>
      </c>
      <c r="AF63" s="66" t="s">
        <v>6</v>
      </c>
      <c r="AG63" s="66"/>
      <c r="AH63" s="66" t="s">
        <v>474</v>
      </c>
      <c r="AI63" s="66" t="s">
        <v>529</v>
      </c>
      <c r="AJ63" s="66"/>
      <c r="AK63" s="67">
        <v>2019</v>
      </c>
      <c r="AL63" s="66" t="s">
        <v>494</v>
      </c>
    </row>
    <row r="64" spans="2:38" ht="60.75" thickBot="1" x14ac:dyDescent="0.3">
      <c r="B64" s="96" t="s">
        <v>7</v>
      </c>
      <c r="C64" s="88" t="s">
        <v>15</v>
      </c>
      <c r="D64" s="63" t="s">
        <v>239</v>
      </c>
      <c r="E64" s="68" t="s">
        <v>240</v>
      </c>
      <c r="F64" s="68" t="s">
        <v>233</v>
      </c>
      <c r="G64" s="63" t="s">
        <v>123</v>
      </c>
      <c r="H64" s="63" t="s">
        <v>338</v>
      </c>
      <c r="I64" s="61">
        <v>0</v>
      </c>
      <c r="J64" s="61"/>
      <c r="K64" s="61"/>
      <c r="L64" s="61">
        <f t="shared" si="3"/>
        <v>0</v>
      </c>
      <c r="M64" s="61">
        <v>1349486.18</v>
      </c>
      <c r="N64" s="61"/>
      <c r="O64" s="61"/>
      <c r="P64" s="61">
        <f t="shared" si="4"/>
        <v>1349.4861799999999</v>
      </c>
      <c r="Q64" s="61">
        <v>0</v>
      </c>
      <c r="R64" s="61"/>
      <c r="S64" s="61"/>
      <c r="T64" s="61">
        <f t="shared" si="5"/>
        <v>0</v>
      </c>
      <c r="U64" s="61">
        <v>0</v>
      </c>
      <c r="V64" s="61"/>
      <c r="W64" s="61"/>
      <c r="X64" s="61">
        <f t="shared" si="6"/>
        <v>0</v>
      </c>
      <c r="Y64" s="61"/>
      <c r="Z64" s="61"/>
      <c r="AA64" s="61"/>
      <c r="AB64" s="65">
        <f t="shared" si="0"/>
        <v>1349486.18</v>
      </c>
      <c r="AC64" s="65">
        <f t="shared" si="1"/>
        <v>0</v>
      </c>
      <c r="AD64" s="65">
        <f t="shared" si="2"/>
        <v>0</v>
      </c>
      <c r="AE64" s="65">
        <f t="shared" si="7"/>
        <v>1349.4861799999999</v>
      </c>
      <c r="AF64" s="66" t="s">
        <v>6</v>
      </c>
      <c r="AG64" s="66"/>
      <c r="AH64" s="66" t="s">
        <v>474</v>
      </c>
      <c r="AI64" s="66" t="s">
        <v>529</v>
      </c>
      <c r="AJ64" s="66"/>
      <c r="AK64" s="67">
        <v>2020</v>
      </c>
      <c r="AL64" s="66" t="s">
        <v>494</v>
      </c>
    </row>
    <row r="65" spans="2:38" ht="105.75" thickBot="1" x14ac:dyDescent="0.3">
      <c r="B65" s="96" t="s">
        <v>7</v>
      </c>
      <c r="C65" s="91" t="s">
        <v>47</v>
      </c>
      <c r="D65" s="63" t="s">
        <v>241</v>
      </c>
      <c r="E65" s="68" t="s">
        <v>242</v>
      </c>
      <c r="F65" s="68" t="s">
        <v>243</v>
      </c>
      <c r="G65" s="63" t="s">
        <v>95</v>
      </c>
      <c r="H65" s="63" t="s">
        <v>338</v>
      </c>
      <c r="I65" s="61">
        <v>0</v>
      </c>
      <c r="J65" s="61"/>
      <c r="K65" s="61"/>
      <c r="L65" s="61">
        <f t="shared" si="3"/>
        <v>0</v>
      </c>
      <c r="M65" s="61">
        <v>0</v>
      </c>
      <c r="N65" s="61"/>
      <c r="O65" s="61"/>
      <c r="P65" s="61">
        <f t="shared" si="4"/>
        <v>0</v>
      </c>
      <c r="Q65" s="61">
        <v>0</v>
      </c>
      <c r="R65" s="61"/>
      <c r="S65" s="61"/>
      <c r="T65" s="61">
        <f t="shared" si="5"/>
        <v>0</v>
      </c>
      <c r="U65" s="61">
        <v>0</v>
      </c>
      <c r="V65" s="61"/>
      <c r="W65" s="61"/>
      <c r="X65" s="61">
        <f t="shared" si="6"/>
        <v>0</v>
      </c>
      <c r="Y65" s="61"/>
      <c r="Z65" s="61"/>
      <c r="AA65" s="61"/>
      <c r="AB65" s="65">
        <f t="shared" si="0"/>
        <v>0</v>
      </c>
      <c r="AC65" s="65">
        <f t="shared" si="1"/>
        <v>0</v>
      </c>
      <c r="AD65" s="65">
        <f t="shared" si="2"/>
        <v>0</v>
      </c>
      <c r="AE65" s="65">
        <f t="shared" si="7"/>
        <v>0</v>
      </c>
      <c r="AF65" s="66" t="s">
        <v>6</v>
      </c>
      <c r="AG65" s="66"/>
      <c r="AH65" s="66" t="s">
        <v>474</v>
      </c>
      <c r="AI65" s="66" t="s">
        <v>529</v>
      </c>
      <c r="AJ65" s="66"/>
      <c r="AK65" s="67">
        <v>2020</v>
      </c>
      <c r="AL65" s="66" t="s">
        <v>494</v>
      </c>
    </row>
    <row r="66" spans="2:38" ht="60.75" thickBot="1" x14ac:dyDescent="0.3">
      <c r="B66" s="96" t="s">
        <v>7</v>
      </c>
      <c r="C66" s="91" t="s">
        <v>20</v>
      </c>
      <c r="D66" s="63" t="s">
        <v>244</v>
      </c>
      <c r="E66" s="63" t="s">
        <v>245</v>
      </c>
      <c r="F66" s="63" t="s">
        <v>246</v>
      </c>
      <c r="G66" s="63" t="s">
        <v>339</v>
      </c>
      <c r="H66" s="63" t="s">
        <v>338</v>
      </c>
      <c r="I66" s="61">
        <v>0</v>
      </c>
      <c r="J66" s="61"/>
      <c r="K66" s="61"/>
      <c r="L66" s="61">
        <f t="shared" si="3"/>
        <v>0</v>
      </c>
      <c r="M66" s="61">
        <v>0</v>
      </c>
      <c r="N66" s="61"/>
      <c r="O66" s="61"/>
      <c r="P66" s="61">
        <f t="shared" si="4"/>
        <v>0</v>
      </c>
      <c r="Q66" s="61">
        <v>0</v>
      </c>
      <c r="R66" s="61"/>
      <c r="S66" s="61"/>
      <c r="T66" s="61">
        <f t="shared" si="5"/>
        <v>0</v>
      </c>
      <c r="U66" s="61">
        <v>0</v>
      </c>
      <c r="V66" s="61"/>
      <c r="W66" s="61"/>
      <c r="X66" s="61">
        <f t="shared" si="6"/>
        <v>0</v>
      </c>
      <c r="Y66" s="61"/>
      <c r="Z66" s="61"/>
      <c r="AA66" s="61"/>
      <c r="AB66" s="65">
        <f t="shared" si="0"/>
        <v>0</v>
      </c>
      <c r="AC66" s="65">
        <f t="shared" si="1"/>
        <v>0</v>
      </c>
      <c r="AD66" s="65">
        <f t="shared" si="2"/>
        <v>0</v>
      </c>
      <c r="AE66" s="65">
        <f t="shared" si="7"/>
        <v>0</v>
      </c>
      <c r="AF66" s="66" t="s">
        <v>6</v>
      </c>
      <c r="AG66" s="66"/>
      <c r="AH66" s="66" t="s">
        <v>474</v>
      </c>
      <c r="AI66" s="66" t="s">
        <v>529</v>
      </c>
      <c r="AJ66" s="66"/>
      <c r="AK66" s="67">
        <v>2020</v>
      </c>
      <c r="AL66" s="66" t="s">
        <v>494</v>
      </c>
    </row>
    <row r="67" spans="2:38" ht="45.75" thickBot="1" x14ac:dyDescent="0.3">
      <c r="B67" s="96" t="s">
        <v>7</v>
      </c>
      <c r="C67" s="88" t="s">
        <v>19</v>
      </c>
      <c r="D67" s="63" t="s">
        <v>248</v>
      </c>
      <c r="E67" s="63" t="s">
        <v>249</v>
      </c>
      <c r="F67" s="63" t="s">
        <v>250</v>
      </c>
      <c r="G67" s="63" t="s">
        <v>339</v>
      </c>
      <c r="H67" s="63" t="s">
        <v>338</v>
      </c>
      <c r="I67" s="61">
        <v>0</v>
      </c>
      <c r="J67" s="61"/>
      <c r="K67" s="61"/>
      <c r="L67" s="61">
        <f t="shared" si="3"/>
        <v>0</v>
      </c>
      <c r="M67" s="61">
        <v>0</v>
      </c>
      <c r="N67" s="61"/>
      <c r="O67" s="61"/>
      <c r="P67" s="61">
        <f t="shared" si="4"/>
        <v>0</v>
      </c>
      <c r="Q67" s="61">
        <v>0</v>
      </c>
      <c r="R67" s="61"/>
      <c r="S67" s="61"/>
      <c r="T67" s="61">
        <f t="shared" si="5"/>
        <v>0</v>
      </c>
      <c r="U67" s="61">
        <v>0</v>
      </c>
      <c r="V67" s="61"/>
      <c r="W67" s="61"/>
      <c r="X67" s="61">
        <f t="shared" si="6"/>
        <v>0</v>
      </c>
      <c r="Y67" s="61"/>
      <c r="Z67" s="61"/>
      <c r="AA67" s="61"/>
      <c r="AB67" s="65">
        <f t="shared" si="0"/>
        <v>0</v>
      </c>
      <c r="AC67" s="65">
        <f t="shared" si="1"/>
        <v>0</v>
      </c>
      <c r="AD67" s="65">
        <f t="shared" si="2"/>
        <v>0</v>
      </c>
      <c r="AE67" s="65">
        <f t="shared" si="7"/>
        <v>0</v>
      </c>
      <c r="AF67" s="66" t="s">
        <v>6</v>
      </c>
      <c r="AG67" s="66"/>
      <c r="AH67" s="66" t="s">
        <v>474</v>
      </c>
      <c r="AI67" s="66" t="s">
        <v>529</v>
      </c>
      <c r="AJ67" s="66"/>
      <c r="AK67" s="67">
        <v>2018</v>
      </c>
      <c r="AL67" s="66" t="s">
        <v>494</v>
      </c>
    </row>
    <row r="68" spans="2:38" ht="60.75" thickBot="1" x14ac:dyDescent="0.3">
      <c r="B68" s="96" t="s">
        <v>7</v>
      </c>
      <c r="C68" s="88" t="s">
        <v>19</v>
      </c>
      <c r="D68" s="63" t="s">
        <v>251</v>
      </c>
      <c r="E68" s="63" t="s">
        <v>252</v>
      </c>
      <c r="F68" s="63" t="s">
        <v>253</v>
      </c>
      <c r="G68" s="63" t="s">
        <v>339</v>
      </c>
      <c r="H68" s="63" t="s">
        <v>338</v>
      </c>
      <c r="I68" s="61">
        <v>0</v>
      </c>
      <c r="J68" s="61"/>
      <c r="K68" s="61"/>
      <c r="L68" s="61">
        <f t="shared" si="3"/>
        <v>0</v>
      </c>
      <c r="M68" s="61">
        <v>0</v>
      </c>
      <c r="N68" s="61"/>
      <c r="O68" s="61"/>
      <c r="P68" s="61">
        <f t="shared" si="4"/>
        <v>0</v>
      </c>
      <c r="Q68" s="61">
        <v>0</v>
      </c>
      <c r="R68" s="61"/>
      <c r="S68" s="61"/>
      <c r="T68" s="61">
        <f t="shared" si="5"/>
        <v>0</v>
      </c>
      <c r="U68" s="61">
        <v>0</v>
      </c>
      <c r="V68" s="61"/>
      <c r="W68" s="61"/>
      <c r="X68" s="61">
        <f t="shared" si="6"/>
        <v>0</v>
      </c>
      <c r="Y68" s="61"/>
      <c r="Z68" s="61"/>
      <c r="AA68" s="61"/>
      <c r="AB68" s="65">
        <f t="shared" si="0"/>
        <v>0</v>
      </c>
      <c r="AC68" s="65">
        <f t="shared" si="1"/>
        <v>0</v>
      </c>
      <c r="AD68" s="65">
        <f t="shared" si="2"/>
        <v>0</v>
      </c>
      <c r="AE68" s="65">
        <f t="shared" si="7"/>
        <v>0</v>
      </c>
      <c r="AF68" s="66" t="s">
        <v>6</v>
      </c>
      <c r="AG68" s="66"/>
      <c r="AH68" s="66" t="s">
        <v>474</v>
      </c>
      <c r="AI68" s="66" t="s">
        <v>529</v>
      </c>
      <c r="AJ68" s="66"/>
      <c r="AK68" s="67">
        <v>2020</v>
      </c>
      <c r="AL68" s="66" t="s">
        <v>494</v>
      </c>
    </row>
    <row r="69" spans="2:38" ht="75.75" thickBot="1" x14ac:dyDescent="0.3">
      <c r="B69" s="96" t="s">
        <v>7</v>
      </c>
      <c r="C69" s="88" t="s">
        <v>16</v>
      </c>
      <c r="D69" s="63" t="s">
        <v>254</v>
      </c>
      <c r="E69" s="63" t="s">
        <v>255</v>
      </c>
      <c r="F69" s="63" t="s">
        <v>256</v>
      </c>
      <c r="G69" s="63" t="s">
        <v>95</v>
      </c>
      <c r="H69" s="63" t="s">
        <v>338</v>
      </c>
      <c r="I69" s="61">
        <v>0</v>
      </c>
      <c r="J69" s="61"/>
      <c r="K69" s="61"/>
      <c r="L69" s="61">
        <f t="shared" si="3"/>
        <v>0</v>
      </c>
      <c r="M69" s="61">
        <v>558005.30000000005</v>
      </c>
      <c r="N69" s="61"/>
      <c r="O69" s="61"/>
      <c r="P69" s="61">
        <f t="shared" si="4"/>
        <v>558.00530000000003</v>
      </c>
      <c r="Q69" s="61">
        <v>0</v>
      </c>
      <c r="R69" s="61"/>
      <c r="S69" s="61"/>
      <c r="T69" s="61">
        <f t="shared" si="5"/>
        <v>0</v>
      </c>
      <c r="U69" s="61">
        <v>0</v>
      </c>
      <c r="V69" s="61"/>
      <c r="W69" s="61"/>
      <c r="X69" s="61">
        <f t="shared" si="6"/>
        <v>0</v>
      </c>
      <c r="Y69" s="61"/>
      <c r="Z69" s="61"/>
      <c r="AA69" s="61"/>
      <c r="AB69" s="65">
        <f t="shared" si="0"/>
        <v>558005.30000000005</v>
      </c>
      <c r="AC69" s="65">
        <f t="shared" si="1"/>
        <v>0</v>
      </c>
      <c r="AD69" s="65">
        <f t="shared" si="2"/>
        <v>0</v>
      </c>
      <c r="AE69" s="65">
        <f t="shared" si="7"/>
        <v>558.00530000000003</v>
      </c>
      <c r="AF69" s="66" t="s">
        <v>6</v>
      </c>
      <c r="AG69" s="66"/>
      <c r="AH69" s="66" t="s">
        <v>474</v>
      </c>
      <c r="AI69" s="66" t="s">
        <v>529</v>
      </c>
      <c r="AJ69" s="66"/>
      <c r="AK69" s="67">
        <v>2020</v>
      </c>
      <c r="AL69" s="66" t="s">
        <v>494</v>
      </c>
    </row>
    <row r="70" spans="2:38" ht="75.75" thickBot="1" x14ac:dyDescent="0.3">
      <c r="B70" s="96" t="s">
        <v>7</v>
      </c>
      <c r="C70" s="88" t="s">
        <v>16</v>
      </c>
      <c r="D70" s="63" t="s">
        <v>257</v>
      </c>
      <c r="E70" s="63" t="s">
        <v>258</v>
      </c>
      <c r="F70" s="63" t="s">
        <v>259</v>
      </c>
      <c r="G70" s="63" t="s">
        <v>95</v>
      </c>
      <c r="H70" s="63" t="s">
        <v>338</v>
      </c>
      <c r="I70" s="61">
        <v>0</v>
      </c>
      <c r="J70" s="61"/>
      <c r="K70" s="61"/>
      <c r="L70" s="61">
        <f t="shared" si="3"/>
        <v>0</v>
      </c>
      <c r="M70" s="61">
        <v>0</v>
      </c>
      <c r="N70" s="61"/>
      <c r="O70" s="61"/>
      <c r="P70" s="61">
        <f t="shared" si="4"/>
        <v>0</v>
      </c>
      <c r="Q70" s="61">
        <v>0</v>
      </c>
      <c r="R70" s="61"/>
      <c r="S70" s="61"/>
      <c r="T70" s="61">
        <f t="shared" si="5"/>
        <v>0</v>
      </c>
      <c r="U70" s="61">
        <v>0</v>
      </c>
      <c r="V70" s="61"/>
      <c r="W70" s="61"/>
      <c r="X70" s="61">
        <f t="shared" si="6"/>
        <v>0</v>
      </c>
      <c r="Y70" s="61"/>
      <c r="Z70" s="61"/>
      <c r="AA70" s="61"/>
      <c r="AB70" s="65">
        <f t="shared" si="0"/>
        <v>0</v>
      </c>
      <c r="AC70" s="65">
        <f t="shared" si="1"/>
        <v>0</v>
      </c>
      <c r="AD70" s="65">
        <f t="shared" si="2"/>
        <v>0</v>
      </c>
      <c r="AE70" s="65">
        <f t="shared" si="7"/>
        <v>0</v>
      </c>
      <c r="AF70" s="66" t="s">
        <v>6</v>
      </c>
      <c r="AG70" s="66"/>
      <c r="AH70" s="66" t="s">
        <v>474</v>
      </c>
      <c r="AI70" s="66" t="s">
        <v>529</v>
      </c>
      <c r="AJ70" s="66"/>
      <c r="AK70" s="67">
        <v>2020</v>
      </c>
      <c r="AL70" s="66" t="s">
        <v>494</v>
      </c>
    </row>
    <row r="71" spans="2:38" ht="45.75" thickBot="1" x14ac:dyDescent="0.3">
      <c r="B71" s="96" t="s">
        <v>7</v>
      </c>
      <c r="C71" s="88" t="s">
        <v>16</v>
      </c>
      <c r="D71" s="64" t="s">
        <v>261</v>
      </c>
      <c r="E71" s="63" t="s">
        <v>262</v>
      </c>
      <c r="F71" s="68" t="s">
        <v>246</v>
      </c>
      <c r="G71" s="64" t="s">
        <v>341</v>
      </c>
      <c r="H71" s="64" t="s">
        <v>338</v>
      </c>
      <c r="I71" s="61">
        <v>0</v>
      </c>
      <c r="J71" s="61"/>
      <c r="K71" s="61"/>
      <c r="L71" s="61">
        <f t="shared" si="3"/>
        <v>0</v>
      </c>
      <c r="M71" s="61">
        <v>0</v>
      </c>
      <c r="N71" s="61"/>
      <c r="O71" s="61"/>
      <c r="P71" s="61">
        <f t="shared" si="4"/>
        <v>0</v>
      </c>
      <c r="Q71" s="61">
        <v>0</v>
      </c>
      <c r="R71" s="61"/>
      <c r="S71" s="61"/>
      <c r="T71" s="61">
        <f t="shared" si="5"/>
        <v>0</v>
      </c>
      <c r="U71" s="61">
        <v>0</v>
      </c>
      <c r="V71" s="61"/>
      <c r="W71" s="61"/>
      <c r="X71" s="61">
        <f t="shared" si="6"/>
        <v>0</v>
      </c>
      <c r="Y71" s="61"/>
      <c r="Z71" s="61"/>
      <c r="AA71" s="61"/>
      <c r="AB71" s="65">
        <f t="shared" si="0"/>
        <v>0</v>
      </c>
      <c r="AC71" s="65">
        <f t="shared" si="1"/>
        <v>0</v>
      </c>
      <c r="AD71" s="65">
        <f t="shared" si="2"/>
        <v>0</v>
      </c>
      <c r="AE71" s="65">
        <f t="shared" si="7"/>
        <v>0</v>
      </c>
      <c r="AF71" s="66" t="s">
        <v>6</v>
      </c>
      <c r="AG71" s="66"/>
      <c r="AH71" s="66" t="s">
        <v>474</v>
      </c>
      <c r="AI71" s="66" t="s">
        <v>529</v>
      </c>
      <c r="AJ71" s="66"/>
      <c r="AK71" s="67">
        <v>2020</v>
      </c>
      <c r="AL71" s="66" t="s">
        <v>494</v>
      </c>
    </row>
    <row r="72" spans="2:38" ht="45.75" thickBot="1" x14ac:dyDescent="0.3">
      <c r="B72" s="96" t="s">
        <v>7</v>
      </c>
      <c r="C72" s="88" t="s">
        <v>16</v>
      </c>
      <c r="D72" s="64" t="s">
        <v>263</v>
      </c>
      <c r="E72" s="63" t="s">
        <v>264</v>
      </c>
      <c r="F72" s="68"/>
      <c r="G72" s="64" t="s">
        <v>342</v>
      </c>
      <c r="H72" s="64" t="s">
        <v>338</v>
      </c>
      <c r="I72" s="61">
        <v>0</v>
      </c>
      <c r="J72" s="61"/>
      <c r="K72" s="61"/>
      <c r="L72" s="61">
        <f t="shared" si="3"/>
        <v>0</v>
      </c>
      <c r="M72" s="61">
        <v>0</v>
      </c>
      <c r="N72" s="61"/>
      <c r="O72" s="61"/>
      <c r="P72" s="61">
        <f t="shared" si="4"/>
        <v>0</v>
      </c>
      <c r="Q72" s="61">
        <v>0</v>
      </c>
      <c r="R72" s="61"/>
      <c r="S72" s="61"/>
      <c r="T72" s="61">
        <f t="shared" si="5"/>
        <v>0</v>
      </c>
      <c r="U72" s="61">
        <v>0</v>
      </c>
      <c r="V72" s="61"/>
      <c r="W72" s="61"/>
      <c r="X72" s="61">
        <f t="shared" si="6"/>
        <v>0</v>
      </c>
      <c r="Y72" s="61"/>
      <c r="Z72" s="61"/>
      <c r="AA72" s="61"/>
      <c r="AB72" s="65">
        <f t="shared" si="0"/>
        <v>0</v>
      </c>
      <c r="AC72" s="65">
        <f t="shared" si="1"/>
        <v>0</v>
      </c>
      <c r="AD72" s="65">
        <f t="shared" si="2"/>
        <v>0</v>
      </c>
      <c r="AE72" s="65">
        <f t="shared" si="7"/>
        <v>0</v>
      </c>
      <c r="AF72" s="66" t="s">
        <v>6</v>
      </c>
      <c r="AG72" s="66"/>
      <c r="AH72" s="66" t="s">
        <v>474</v>
      </c>
      <c r="AI72" s="66" t="s">
        <v>529</v>
      </c>
      <c r="AJ72" s="66"/>
      <c r="AK72" s="67"/>
      <c r="AL72" s="66" t="s">
        <v>494</v>
      </c>
    </row>
    <row r="73" spans="2:38" ht="60.75" thickBot="1" x14ac:dyDescent="0.3">
      <c r="B73" s="96" t="s">
        <v>7</v>
      </c>
      <c r="C73" s="91" t="s">
        <v>15</v>
      </c>
      <c r="D73" s="64" t="s">
        <v>265</v>
      </c>
      <c r="E73" s="63" t="s">
        <v>266</v>
      </c>
      <c r="F73" s="68" t="s">
        <v>267</v>
      </c>
      <c r="G73" s="64" t="s">
        <v>95</v>
      </c>
      <c r="H73" s="64" t="s">
        <v>338</v>
      </c>
      <c r="I73" s="61">
        <v>0</v>
      </c>
      <c r="J73" s="61"/>
      <c r="K73" s="61"/>
      <c r="L73" s="61">
        <f t="shared" si="3"/>
        <v>0</v>
      </c>
      <c r="M73" s="61">
        <v>1117243.26</v>
      </c>
      <c r="N73" s="61"/>
      <c r="O73" s="61"/>
      <c r="P73" s="61">
        <f t="shared" si="4"/>
        <v>1117.24326</v>
      </c>
      <c r="Q73" s="61">
        <v>0</v>
      </c>
      <c r="R73" s="61"/>
      <c r="S73" s="61"/>
      <c r="T73" s="61">
        <f t="shared" si="5"/>
        <v>0</v>
      </c>
      <c r="U73" s="61">
        <v>0</v>
      </c>
      <c r="V73" s="61"/>
      <c r="W73" s="61"/>
      <c r="X73" s="61">
        <f t="shared" si="6"/>
        <v>0</v>
      </c>
      <c r="Y73" s="61"/>
      <c r="Z73" s="61"/>
      <c r="AA73" s="61"/>
      <c r="AB73" s="65">
        <f t="shared" si="0"/>
        <v>1117243.26</v>
      </c>
      <c r="AC73" s="65">
        <f t="shared" si="1"/>
        <v>0</v>
      </c>
      <c r="AD73" s="65">
        <f t="shared" si="2"/>
        <v>0</v>
      </c>
      <c r="AE73" s="65">
        <f t="shared" si="7"/>
        <v>1117.24326</v>
      </c>
      <c r="AF73" s="66" t="s">
        <v>6</v>
      </c>
      <c r="AG73" s="66"/>
      <c r="AH73" s="66" t="s">
        <v>474</v>
      </c>
      <c r="AI73" s="66" t="s">
        <v>529</v>
      </c>
      <c r="AJ73" s="66"/>
      <c r="AK73" s="67">
        <v>2020</v>
      </c>
      <c r="AL73" s="66" t="s">
        <v>494</v>
      </c>
    </row>
    <row r="74" spans="2:38" ht="90.75" thickBot="1" x14ac:dyDescent="0.3">
      <c r="B74" s="96" t="s">
        <v>7</v>
      </c>
      <c r="C74" s="91" t="s">
        <v>16</v>
      </c>
      <c r="D74" s="64" t="s">
        <v>268</v>
      </c>
      <c r="E74" s="63" t="s">
        <v>269</v>
      </c>
      <c r="F74" s="68" t="s">
        <v>270</v>
      </c>
      <c r="G74" s="64" t="s">
        <v>339</v>
      </c>
      <c r="H74" s="64" t="s">
        <v>338</v>
      </c>
      <c r="I74" s="61">
        <v>0</v>
      </c>
      <c r="J74" s="61"/>
      <c r="K74" s="61"/>
      <c r="L74" s="61">
        <f t="shared" si="3"/>
        <v>0</v>
      </c>
      <c r="M74" s="61">
        <v>0</v>
      </c>
      <c r="N74" s="61"/>
      <c r="O74" s="61"/>
      <c r="P74" s="61">
        <f t="shared" si="4"/>
        <v>0</v>
      </c>
      <c r="Q74" s="61">
        <v>0</v>
      </c>
      <c r="R74" s="61"/>
      <c r="S74" s="61"/>
      <c r="T74" s="61">
        <f t="shared" si="5"/>
        <v>0</v>
      </c>
      <c r="U74" s="61">
        <v>0</v>
      </c>
      <c r="V74" s="61"/>
      <c r="W74" s="61"/>
      <c r="X74" s="61">
        <f t="shared" si="6"/>
        <v>0</v>
      </c>
      <c r="Y74" s="61"/>
      <c r="Z74" s="61"/>
      <c r="AA74" s="61"/>
      <c r="AB74" s="65">
        <f t="shared" ref="AB74:AB137" si="8">SUM(I74,M74,Q74,U74)</f>
        <v>0</v>
      </c>
      <c r="AC74" s="65">
        <f t="shared" ref="AC74:AC137" si="9">SUM(J74,N74,R74,V74)</f>
        <v>0</v>
      </c>
      <c r="AD74" s="65">
        <f t="shared" ref="AD74:AD137" si="10">SUM(K74,O74,S74,W74)</f>
        <v>0</v>
      </c>
      <c r="AE74" s="65">
        <f t="shared" si="7"/>
        <v>0</v>
      </c>
      <c r="AF74" s="66" t="s">
        <v>6</v>
      </c>
      <c r="AG74" s="66"/>
      <c r="AH74" s="66" t="s">
        <v>474</v>
      </c>
      <c r="AI74" s="66" t="s">
        <v>529</v>
      </c>
      <c r="AJ74" s="66"/>
      <c r="AK74" s="67">
        <v>2020</v>
      </c>
      <c r="AL74" s="66" t="s">
        <v>494</v>
      </c>
    </row>
    <row r="75" spans="2:38" ht="45.75" thickBot="1" x14ac:dyDescent="0.3">
      <c r="B75" s="96" t="s">
        <v>7</v>
      </c>
      <c r="C75" s="91" t="s">
        <v>16</v>
      </c>
      <c r="D75" s="64" t="s">
        <v>271</v>
      </c>
      <c r="E75" s="63" t="s">
        <v>272</v>
      </c>
      <c r="F75" s="68" t="s">
        <v>233</v>
      </c>
      <c r="G75" s="64" t="s">
        <v>123</v>
      </c>
      <c r="H75" s="64" t="s">
        <v>338</v>
      </c>
      <c r="I75" s="61">
        <v>0</v>
      </c>
      <c r="J75" s="61"/>
      <c r="K75" s="61"/>
      <c r="L75" s="61">
        <f t="shared" ref="L75:L138" si="11">I75/1000</f>
        <v>0</v>
      </c>
      <c r="M75" s="61">
        <v>0</v>
      </c>
      <c r="N75" s="61"/>
      <c r="O75" s="61"/>
      <c r="P75" s="61">
        <f t="shared" ref="P75:P138" si="12">M75/1000</f>
        <v>0</v>
      </c>
      <c r="Q75" s="61">
        <v>0</v>
      </c>
      <c r="R75" s="61"/>
      <c r="S75" s="61"/>
      <c r="T75" s="61">
        <f t="shared" ref="T75:T138" si="13">Q75/1000</f>
        <v>0</v>
      </c>
      <c r="U75" s="61">
        <v>0</v>
      </c>
      <c r="V75" s="61"/>
      <c r="W75" s="61"/>
      <c r="X75" s="61">
        <f t="shared" ref="X75:X138" si="14">U75/1000</f>
        <v>0</v>
      </c>
      <c r="Y75" s="61"/>
      <c r="Z75" s="61"/>
      <c r="AA75" s="61"/>
      <c r="AB75" s="65">
        <f t="shared" si="8"/>
        <v>0</v>
      </c>
      <c r="AC75" s="65">
        <f t="shared" si="9"/>
        <v>0</v>
      </c>
      <c r="AD75" s="65">
        <f t="shared" si="10"/>
        <v>0</v>
      </c>
      <c r="AE75" s="65">
        <f t="shared" ref="AE75:AE138" si="15">AB75/1000</f>
        <v>0</v>
      </c>
      <c r="AF75" s="66" t="s">
        <v>6</v>
      </c>
      <c r="AG75" s="66"/>
      <c r="AH75" s="66" t="s">
        <v>474</v>
      </c>
      <c r="AI75" s="66" t="s">
        <v>529</v>
      </c>
      <c r="AJ75" s="66"/>
      <c r="AK75" s="67">
        <v>2020</v>
      </c>
      <c r="AL75" s="66" t="s">
        <v>494</v>
      </c>
    </row>
    <row r="76" spans="2:38" ht="45.75" thickBot="1" x14ac:dyDescent="0.3">
      <c r="B76" s="96" t="s">
        <v>7</v>
      </c>
      <c r="C76" s="91" t="s">
        <v>16</v>
      </c>
      <c r="D76" s="64" t="s">
        <v>273</v>
      </c>
      <c r="E76" s="63" t="s">
        <v>274</v>
      </c>
      <c r="F76" s="68" t="s">
        <v>236</v>
      </c>
      <c r="G76" s="64" t="s">
        <v>95</v>
      </c>
      <c r="H76" s="64"/>
      <c r="I76" s="61">
        <v>0</v>
      </c>
      <c r="J76" s="61"/>
      <c r="K76" s="61"/>
      <c r="L76" s="61">
        <f t="shared" si="11"/>
        <v>0</v>
      </c>
      <c r="M76" s="61">
        <v>372000</v>
      </c>
      <c r="N76" s="61"/>
      <c r="O76" s="61"/>
      <c r="P76" s="61">
        <f t="shared" si="12"/>
        <v>372</v>
      </c>
      <c r="Q76" s="61">
        <v>0</v>
      </c>
      <c r="R76" s="61"/>
      <c r="S76" s="61"/>
      <c r="T76" s="61">
        <f t="shared" si="13"/>
        <v>0</v>
      </c>
      <c r="U76" s="61">
        <v>0</v>
      </c>
      <c r="V76" s="61"/>
      <c r="W76" s="61"/>
      <c r="X76" s="61">
        <f t="shared" si="14"/>
        <v>0</v>
      </c>
      <c r="Y76" s="61"/>
      <c r="Z76" s="61"/>
      <c r="AA76" s="61"/>
      <c r="AB76" s="65">
        <f t="shared" si="8"/>
        <v>372000</v>
      </c>
      <c r="AC76" s="65">
        <f t="shared" si="9"/>
        <v>0</v>
      </c>
      <c r="AD76" s="65">
        <f t="shared" si="10"/>
        <v>0</v>
      </c>
      <c r="AE76" s="65">
        <f t="shared" si="15"/>
        <v>372</v>
      </c>
      <c r="AF76" s="66" t="s">
        <v>6</v>
      </c>
      <c r="AG76" s="66"/>
      <c r="AH76" s="66" t="s">
        <v>474</v>
      </c>
      <c r="AI76" s="66" t="s">
        <v>529</v>
      </c>
      <c r="AJ76" s="66"/>
      <c r="AK76" s="67">
        <v>2018</v>
      </c>
      <c r="AL76" s="66" t="s">
        <v>494</v>
      </c>
    </row>
    <row r="77" spans="2:38" ht="75.75" thickBot="1" x14ac:dyDescent="0.3">
      <c r="B77" s="96" t="s">
        <v>7</v>
      </c>
      <c r="C77" s="91" t="s">
        <v>16</v>
      </c>
      <c r="D77" s="64" t="s">
        <v>275</v>
      </c>
      <c r="E77" s="63" t="s">
        <v>276</v>
      </c>
      <c r="F77" s="68" t="s">
        <v>246</v>
      </c>
      <c r="G77" s="64" t="s">
        <v>341</v>
      </c>
      <c r="H77" s="64" t="s">
        <v>338</v>
      </c>
      <c r="I77" s="61">
        <v>0</v>
      </c>
      <c r="J77" s="61"/>
      <c r="K77" s="61"/>
      <c r="L77" s="61">
        <f t="shared" si="11"/>
        <v>0</v>
      </c>
      <c r="M77" s="61">
        <v>0</v>
      </c>
      <c r="N77" s="61"/>
      <c r="O77" s="61"/>
      <c r="P77" s="61">
        <f t="shared" si="12"/>
        <v>0</v>
      </c>
      <c r="Q77" s="61">
        <v>0</v>
      </c>
      <c r="R77" s="61"/>
      <c r="S77" s="61"/>
      <c r="T77" s="61">
        <f t="shared" si="13"/>
        <v>0</v>
      </c>
      <c r="U77" s="61">
        <v>0</v>
      </c>
      <c r="V77" s="61"/>
      <c r="W77" s="61"/>
      <c r="X77" s="61">
        <f t="shared" si="14"/>
        <v>0</v>
      </c>
      <c r="Y77" s="61"/>
      <c r="Z77" s="61"/>
      <c r="AA77" s="61"/>
      <c r="AB77" s="65">
        <f t="shared" si="8"/>
        <v>0</v>
      </c>
      <c r="AC77" s="65">
        <f t="shared" si="9"/>
        <v>0</v>
      </c>
      <c r="AD77" s="65">
        <f t="shared" si="10"/>
        <v>0</v>
      </c>
      <c r="AE77" s="65">
        <f t="shared" si="15"/>
        <v>0</v>
      </c>
      <c r="AF77" s="66" t="s">
        <v>6</v>
      </c>
      <c r="AG77" s="66"/>
      <c r="AH77" s="66" t="s">
        <v>474</v>
      </c>
      <c r="AI77" s="66" t="s">
        <v>529</v>
      </c>
      <c r="AJ77" s="66"/>
      <c r="AK77" s="67">
        <v>2020</v>
      </c>
      <c r="AL77" s="66" t="s">
        <v>494</v>
      </c>
    </row>
    <row r="78" spans="2:38" ht="45.75" thickBot="1" x14ac:dyDescent="0.3">
      <c r="B78" s="96" t="s">
        <v>7</v>
      </c>
      <c r="C78" s="91" t="s">
        <v>16</v>
      </c>
      <c r="D78" s="64" t="s">
        <v>277</v>
      </c>
      <c r="E78" s="63" t="s">
        <v>278</v>
      </c>
      <c r="F78" s="68" t="s">
        <v>279</v>
      </c>
      <c r="G78" s="64" t="s">
        <v>123</v>
      </c>
      <c r="H78" s="64" t="s">
        <v>338</v>
      </c>
      <c r="I78" s="61">
        <v>0</v>
      </c>
      <c r="J78" s="61"/>
      <c r="K78" s="61"/>
      <c r="L78" s="61">
        <f t="shared" si="11"/>
        <v>0</v>
      </c>
      <c r="M78" s="61">
        <v>2426730.96</v>
      </c>
      <c r="N78" s="61"/>
      <c r="O78" s="61"/>
      <c r="P78" s="61">
        <f t="shared" si="12"/>
        <v>2426.7309599999999</v>
      </c>
      <c r="Q78" s="61">
        <v>0</v>
      </c>
      <c r="R78" s="61"/>
      <c r="S78" s="61"/>
      <c r="T78" s="61">
        <f t="shared" si="13"/>
        <v>0</v>
      </c>
      <c r="U78" s="61">
        <v>0</v>
      </c>
      <c r="V78" s="61"/>
      <c r="W78" s="61"/>
      <c r="X78" s="61">
        <f t="shared" si="14"/>
        <v>0</v>
      </c>
      <c r="Y78" s="61"/>
      <c r="Z78" s="61"/>
      <c r="AA78" s="61"/>
      <c r="AB78" s="65">
        <f t="shared" si="8"/>
        <v>2426730.96</v>
      </c>
      <c r="AC78" s="65">
        <f t="shared" si="9"/>
        <v>0</v>
      </c>
      <c r="AD78" s="65">
        <f t="shared" si="10"/>
        <v>0</v>
      </c>
      <c r="AE78" s="65">
        <f t="shared" si="15"/>
        <v>2426.7309599999999</v>
      </c>
      <c r="AF78" s="66" t="s">
        <v>6</v>
      </c>
      <c r="AG78" s="66"/>
      <c r="AH78" s="66" t="s">
        <v>474</v>
      </c>
      <c r="AI78" s="66" t="s">
        <v>529</v>
      </c>
      <c r="AJ78" s="66"/>
      <c r="AK78" s="67">
        <v>2020</v>
      </c>
      <c r="AL78" s="66" t="s">
        <v>494</v>
      </c>
    </row>
    <row r="79" spans="2:38" ht="45.75" thickBot="1" x14ac:dyDescent="0.3">
      <c r="B79" s="96" t="s">
        <v>7</v>
      </c>
      <c r="C79" s="91" t="s">
        <v>16</v>
      </c>
      <c r="D79" s="64" t="s">
        <v>280</v>
      </c>
      <c r="E79" s="63" t="s">
        <v>281</v>
      </c>
      <c r="F79" s="68" t="s">
        <v>236</v>
      </c>
      <c r="G79" s="64" t="s">
        <v>339</v>
      </c>
      <c r="H79" s="64" t="s">
        <v>338</v>
      </c>
      <c r="I79" s="61">
        <v>0</v>
      </c>
      <c r="J79" s="61"/>
      <c r="K79" s="61"/>
      <c r="L79" s="61">
        <f t="shared" si="11"/>
        <v>0</v>
      </c>
      <c r="M79" s="61">
        <v>0</v>
      </c>
      <c r="N79" s="61"/>
      <c r="O79" s="61"/>
      <c r="P79" s="61">
        <f t="shared" si="12"/>
        <v>0</v>
      </c>
      <c r="Q79" s="61">
        <v>0</v>
      </c>
      <c r="R79" s="61"/>
      <c r="S79" s="61"/>
      <c r="T79" s="61">
        <f t="shared" si="13"/>
        <v>0</v>
      </c>
      <c r="U79" s="61">
        <v>0</v>
      </c>
      <c r="V79" s="61"/>
      <c r="W79" s="61"/>
      <c r="X79" s="61">
        <f t="shared" si="14"/>
        <v>0</v>
      </c>
      <c r="Y79" s="61"/>
      <c r="Z79" s="61"/>
      <c r="AA79" s="61"/>
      <c r="AB79" s="65">
        <f t="shared" si="8"/>
        <v>0</v>
      </c>
      <c r="AC79" s="65">
        <f t="shared" si="9"/>
        <v>0</v>
      </c>
      <c r="AD79" s="65">
        <f t="shared" si="10"/>
        <v>0</v>
      </c>
      <c r="AE79" s="65">
        <f t="shared" si="15"/>
        <v>0</v>
      </c>
      <c r="AF79" s="66" t="s">
        <v>6</v>
      </c>
      <c r="AG79" s="66"/>
      <c r="AH79" s="66" t="s">
        <v>474</v>
      </c>
      <c r="AI79" s="66" t="s">
        <v>529</v>
      </c>
      <c r="AJ79" s="66"/>
      <c r="AK79" s="67">
        <v>2020</v>
      </c>
      <c r="AL79" s="66" t="s">
        <v>494</v>
      </c>
    </row>
    <row r="80" spans="2:38" ht="45.75" thickBot="1" x14ac:dyDescent="0.3">
      <c r="B80" s="96" t="s">
        <v>7</v>
      </c>
      <c r="C80" s="91" t="s">
        <v>16</v>
      </c>
      <c r="D80" s="64" t="s">
        <v>282</v>
      </c>
      <c r="E80" s="63" t="s">
        <v>283</v>
      </c>
      <c r="F80" s="68" t="s">
        <v>284</v>
      </c>
      <c r="G80" s="64" t="s">
        <v>95</v>
      </c>
      <c r="H80" s="64" t="s">
        <v>338</v>
      </c>
      <c r="I80" s="61">
        <v>0</v>
      </c>
      <c r="J80" s="61"/>
      <c r="K80" s="61"/>
      <c r="L80" s="61">
        <f t="shared" si="11"/>
        <v>0</v>
      </c>
      <c r="M80" s="61">
        <v>0</v>
      </c>
      <c r="N80" s="61"/>
      <c r="O80" s="61"/>
      <c r="P80" s="61">
        <f t="shared" si="12"/>
        <v>0</v>
      </c>
      <c r="Q80" s="61">
        <v>0</v>
      </c>
      <c r="R80" s="61"/>
      <c r="S80" s="61"/>
      <c r="T80" s="61">
        <f t="shared" si="13"/>
        <v>0</v>
      </c>
      <c r="U80" s="61">
        <v>0</v>
      </c>
      <c r="V80" s="61"/>
      <c r="W80" s="61"/>
      <c r="X80" s="61">
        <f t="shared" si="14"/>
        <v>0</v>
      </c>
      <c r="Y80" s="61"/>
      <c r="Z80" s="61"/>
      <c r="AA80" s="61"/>
      <c r="AB80" s="65">
        <f t="shared" si="8"/>
        <v>0</v>
      </c>
      <c r="AC80" s="65">
        <f t="shared" si="9"/>
        <v>0</v>
      </c>
      <c r="AD80" s="65">
        <f t="shared" si="10"/>
        <v>0</v>
      </c>
      <c r="AE80" s="65">
        <f t="shared" si="15"/>
        <v>0</v>
      </c>
      <c r="AF80" s="66" t="s">
        <v>6</v>
      </c>
      <c r="AG80" s="66"/>
      <c r="AH80" s="66" t="s">
        <v>474</v>
      </c>
      <c r="AI80" s="66" t="s">
        <v>529</v>
      </c>
      <c r="AJ80" s="66"/>
      <c r="AK80" s="67">
        <v>2019</v>
      </c>
      <c r="AL80" s="66" t="s">
        <v>494</v>
      </c>
    </row>
    <row r="81" spans="2:38" ht="36.75" thickBot="1" x14ac:dyDescent="0.3">
      <c r="B81" s="96" t="s">
        <v>7</v>
      </c>
      <c r="C81" s="91" t="s">
        <v>16</v>
      </c>
      <c r="D81" s="64" t="s">
        <v>285</v>
      </c>
      <c r="E81" s="63" t="s">
        <v>286</v>
      </c>
      <c r="F81" s="68" t="s">
        <v>287</v>
      </c>
      <c r="G81" s="64" t="s">
        <v>341</v>
      </c>
      <c r="H81" s="64" t="s">
        <v>338</v>
      </c>
      <c r="I81" s="61">
        <v>0</v>
      </c>
      <c r="J81" s="61"/>
      <c r="K81" s="61"/>
      <c r="L81" s="61">
        <f t="shared" si="11"/>
        <v>0</v>
      </c>
      <c r="M81" s="61">
        <v>0</v>
      </c>
      <c r="N81" s="61"/>
      <c r="O81" s="61"/>
      <c r="P81" s="61">
        <f t="shared" si="12"/>
        <v>0</v>
      </c>
      <c r="Q81" s="61">
        <v>0</v>
      </c>
      <c r="R81" s="61"/>
      <c r="S81" s="61"/>
      <c r="T81" s="61">
        <f t="shared" si="13"/>
        <v>0</v>
      </c>
      <c r="U81" s="61">
        <v>0</v>
      </c>
      <c r="V81" s="61"/>
      <c r="W81" s="61"/>
      <c r="X81" s="61">
        <f t="shared" si="14"/>
        <v>0</v>
      </c>
      <c r="Y81" s="61"/>
      <c r="Z81" s="61"/>
      <c r="AA81" s="61"/>
      <c r="AB81" s="65">
        <f t="shared" si="8"/>
        <v>0</v>
      </c>
      <c r="AC81" s="65">
        <f t="shared" si="9"/>
        <v>0</v>
      </c>
      <c r="AD81" s="65">
        <f t="shared" si="10"/>
        <v>0</v>
      </c>
      <c r="AE81" s="65">
        <f t="shared" si="15"/>
        <v>0</v>
      </c>
      <c r="AF81" s="66" t="s">
        <v>6</v>
      </c>
      <c r="AG81" s="66"/>
      <c r="AH81" s="66" t="s">
        <v>474</v>
      </c>
      <c r="AI81" s="66" t="s">
        <v>529</v>
      </c>
      <c r="AJ81" s="66"/>
      <c r="AK81" s="67">
        <v>2019</v>
      </c>
      <c r="AL81" s="66" t="s">
        <v>494</v>
      </c>
    </row>
    <row r="82" spans="2:38" ht="36.75" thickBot="1" x14ac:dyDescent="0.3">
      <c r="B82" s="96" t="s">
        <v>7</v>
      </c>
      <c r="C82" s="91" t="s">
        <v>16</v>
      </c>
      <c r="D82" s="64" t="s">
        <v>288</v>
      </c>
      <c r="E82" s="63" t="s">
        <v>289</v>
      </c>
      <c r="F82" s="68" t="s">
        <v>246</v>
      </c>
      <c r="G82" s="64" t="s">
        <v>339</v>
      </c>
      <c r="H82" s="64" t="s">
        <v>338</v>
      </c>
      <c r="I82" s="61">
        <v>0</v>
      </c>
      <c r="J82" s="61"/>
      <c r="K82" s="61"/>
      <c r="L82" s="61">
        <f t="shared" si="11"/>
        <v>0</v>
      </c>
      <c r="M82" s="61">
        <v>0</v>
      </c>
      <c r="N82" s="61"/>
      <c r="O82" s="61"/>
      <c r="P82" s="61">
        <f t="shared" si="12"/>
        <v>0</v>
      </c>
      <c r="Q82" s="61">
        <v>0</v>
      </c>
      <c r="R82" s="61"/>
      <c r="S82" s="61"/>
      <c r="T82" s="61">
        <f t="shared" si="13"/>
        <v>0</v>
      </c>
      <c r="U82" s="61">
        <v>0</v>
      </c>
      <c r="V82" s="61"/>
      <c r="W82" s="61"/>
      <c r="X82" s="61">
        <f t="shared" si="14"/>
        <v>0</v>
      </c>
      <c r="Y82" s="61"/>
      <c r="Z82" s="61"/>
      <c r="AA82" s="61"/>
      <c r="AB82" s="65">
        <f t="shared" si="8"/>
        <v>0</v>
      </c>
      <c r="AC82" s="65">
        <f t="shared" si="9"/>
        <v>0</v>
      </c>
      <c r="AD82" s="65">
        <f t="shared" si="10"/>
        <v>0</v>
      </c>
      <c r="AE82" s="65">
        <f t="shared" si="15"/>
        <v>0</v>
      </c>
      <c r="AF82" s="66" t="s">
        <v>6</v>
      </c>
      <c r="AG82" s="66"/>
      <c r="AH82" s="66" t="s">
        <v>474</v>
      </c>
      <c r="AI82" s="66" t="s">
        <v>529</v>
      </c>
      <c r="AJ82" s="66"/>
      <c r="AK82" s="67">
        <v>2020</v>
      </c>
      <c r="AL82" s="66" t="s">
        <v>494</v>
      </c>
    </row>
    <row r="83" spans="2:38" ht="60.75" thickBot="1" x14ac:dyDescent="0.3">
      <c r="B83" s="96" t="s">
        <v>7</v>
      </c>
      <c r="C83" s="91" t="s">
        <v>16</v>
      </c>
      <c r="D83" s="64" t="s">
        <v>290</v>
      </c>
      <c r="E83" s="63" t="s">
        <v>291</v>
      </c>
      <c r="F83" s="68" t="s">
        <v>246</v>
      </c>
      <c r="G83" s="64" t="s">
        <v>342</v>
      </c>
      <c r="H83" s="64" t="s">
        <v>338</v>
      </c>
      <c r="I83" s="61">
        <v>0</v>
      </c>
      <c r="J83" s="61"/>
      <c r="K83" s="61"/>
      <c r="L83" s="61">
        <f t="shared" si="11"/>
        <v>0</v>
      </c>
      <c r="M83" s="61">
        <v>0</v>
      </c>
      <c r="N83" s="61"/>
      <c r="O83" s="61"/>
      <c r="P83" s="61">
        <f t="shared" si="12"/>
        <v>0</v>
      </c>
      <c r="Q83" s="61">
        <v>0</v>
      </c>
      <c r="R83" s="61"/>
      <c r="S83" s="61"/>
      <c r="T83" s="61">
        <f t="shared" si="13"/>
        <v>0</v>
      </c>
      <c r="U83" s="61">
        <v>0</v>
      </c>
      <c r="V83" s="61"/>
      <c r="W83" s="61"/>
      <c r="X83" s="61">
        <f t="shared" si="14"/>
        <v>0</v>
      </c>
      <c r="Y83" s="61"/>
      <c r="Z83" s="61"/>
      <c r="AA83" s="61"/>
      <c r="AB83" s="65">
        <f t="shared" si="8"/>
        <v>0</v>
      </c>
      <c r="AC83" s="65">
        <f t="shared" si="9"/>
        <v>0</v>
      </c>
      <c r="AD83" s="65">
        <f t="shared" si="10"/>
        <v>0</v>
      </c>
      <c r="AE83" s="65">
        <f t="shared" si="15"/>
        <v>0</v>
      </c>
      <c r="AF83" s="66" t="s">
        <v>6</v>
      </c>
      <c r="AG83" s="66"/>
      <c r="AH83" s="66" t="s">
        <v>474</v>
      </c>
      <c r="AI83" s="66" t="s">
        <v>529</v>
      </c>
      <c r="AJ83" s="66"/>
      <c r="AK83" s="67">
        <v>2019</v>
      </c>
      <c r="AL83" s="66" t="s">
        <v>494</v>
      </c>
    </row>
    <row r="84" spans="2:38" ht="45.75" thickBot="1" x14ac:dyDescent="0.3">
      <c r="B84" s="96" t="s">
        <v>7</v>
      </c>
      <c r="C84" s="91" t="s">
        <v>16</v>
      </c>
      <c r="D84" s="64" t="s">
        <v>292</v>
      </c>
      <c r="E84" s="63" t="s">
        <v>293</v>
      </c>
      <c r="F84" s="68" t="s">
        <v>233</v>
      </c>
      <c r="G84" s="64" t="s">
        <v>123</v>
      </c>
      <c r="H84" s="64" t="s">
        <v>338</v>
      </c>
      <c r="I84" s="61">
        <v>0</v>
      </c>
      <c r="J84" s="61"/>
      <c r="K84" s="61"/>
      <c r="L84" s="61">
        <f t="shared" si="11"/>
        <v>0</v>
      </c>
      <c r="M84" s="61">
        <v>1310024.54</v>
      </c>
      <c r="N84" s="61"/>
      <c r="O84" s="61"/>
      <c r="P84" s="61">
        <f t="shared" si="12"/>
        <v>1310.0245400000001</v>
      </c>
      <c r="Q84" s="61">
        <v>0</v>
      </c>
      <c r="R84" s="61"/>
      <c r="S84" s="61"/>
      <c r="T84" s="61">
        <f t="shared" si="13"/>
        <v>0</v>
      </c>
      <c r="U84" s="61">
        <v>0</v>
      </c>
      <c r="V84" s="61"/>
      <c r="W84" s="61"/>
      <c r="X84" s="61">
        <f t="shared" si="14"/>
        <v>0</v>
      </c>
      <c r="Y84" s="61"/>
      <c r="Z84" s="61"/>
      <c r="AA84" s="61"/>
      <c r="AB84" s="65">
        <f t="shared" si="8"/>
        <v>1310024.54</v>
      </c>
      <c r="AC84" s="65">
        <f t="shared" si="9"/>
        <v>0</v>
      </c>
      <c r="AD84" s="65">
        <f t="shared" si="10"/>
        <v>0</v>
      </c>
      <c r="AE84" s="65">
        <f t="shared" si="15"/>
        <v>1310.0245400000001</v>
      </c>
      <c r="AF84" s="66" t="s">
        <v>6</v>
      </c>
      <c r="AG84" s="66"/>
      <c r="AH84" s="66" t="s">
        <v>474</v>
      </c>
      <c r="AI84" s="66" t="s">
        <v>529</v>
      </c>
      <c r="AJ84" s="66"/>
      <c r="AK84" s="67">
        <v>2019</v>
      </c>
      <c r="AL84" s="66" t="s">
        <v>494</v>
      </c>
    </row>
    <row r="85" spans="2:38" ht="45.75" thickBot="1" x14ac:dyDescent="0.3">
      <c r="B85" s="96" t="s">
        <v>7</v>
      </c>
      <c r="C85" s="91" t="s">
        <v>16</v>
      </c>
      <c r="D85" s="64" t="s">
        <v>294</v>
      </c>
      <c r="E85" s="63" t="s">
        <v>295</v>
      </c>
      <c r="F85" s="68" t="s">
        <v>236</v>
      </c>
      <c r="G85" s="64" t="s">
        <v>95</v>
      </c>
      <c r="H85" s="64" t="s">
        <v>338</v>
      </c>
      <c r="I85" s="61">
        <v>0</v>
      </c>
      <c r="J85" s="61"/>
      <c r="K85" s="61"/>
      <c r="L85" s="61">
        <f t="shared" si="11"/>
        <v>0</v>
      </c>
      <c r="M85" s="61">
        <v>0</v>
      </c>
      <c r="N85" s="61"/>
      <c r="O85" s="61"/>
      <c r="P85" s="61">
        <f t="shared" si="12"/>
        <v>0</v>
      </c>
      <c r="Q85" s="61">
        <v>0</v>
      </c>
      <c r="R85" s="61"/>
      <c r="S85" s="61"/>
      <c r="T85" s="61">
        <f t="shared" si="13"/>
        <v>0</v>
      </c>
      <c r="U85" s="61">
        <v>0</v>
      </c>
      <c r="V85" s="61"/>
      <c r="W85" s="61"/>
      <c r="X85" s="61">
        <f t="shared" si="14"/>
        <v>0</v>
      </c>
      <c r="Y85" s="61"/>
      <c r="Z85" s="61"/>
      <c r="AA85" s="61"/>
      <c r="AB85" s="65">
        <f t="shared" si="8"/>
        <v>0</v>
      </c>
      <c r="AC85" s="65">
        <f t="shared" si="9"/>
        <v>0</v>
      </c>
      <c r="AD85" s="65">
        <f t="shared" si="10"/>
        <v>0</v>
      </c>
      <c r="AE85" s="65">
        <f t="shared" si="15"/>
        <v>0</v>
      </c>
      <c r="AF85" s="66" t="s">
        <v>6</v>
      </c>
      <c r="AG85" s="66"/>
      <c r="AH85" s="66" t="s">
        <v>474</v>
      </c>
      <c r="AI85" s="66" t="s">
        <v>529</v>
      </c>
      <c r="AJ85" s="66"/>
      <c r="AK85" s="67">
        <v>2020</v>
      </c>
      <c r="AL85" s="66" t="s">
        <v>494</v>
      </c>
    </row>
    <row r="86" spans="2:38" ht="45.75" thickBot="1" x14ac:dyDescent="0.3">
      <c r="B86" s="96" t="s">
        <v>7</v>
      </c>
      <c r="C86" s="91" t="s">
        <v>16</v>
      </c>
      <c r="D86" s="64" t="s">
        <v>296</v>
      </c>
      <c r="E86" s="63" t="s">
        <v>297</v>
      </c>
      <c r="F86" s="68" t="s">
        <v>236</v>
      </c>
      <c r="G86" s="64" t="s">
        <v>339</v>
      </c>
      <c r="H86" s="64" t="s">
        <v>338</v>
      </c>
      <c r="I86" s="61">
        <v>0</v>
      </c>
      <c r="J86" s="61"/>
      <c r="K86" s="61"/>
      <c r="L86" s="61">
        <f t="shared" si="11"/>
        <v>0</v>
      </c>
      <c r="M86" s="61">
        <v>0</v>
      </c>
      <c r="N86" s="61"/>
      <c r="O86" s="61"/>
      <c r="P86" s="61">
        <f t="shared" si="12"/>
        <v>0</v>
      </c>
      <c r="Q86" s="61">
        <v>0</v>
      </c>
      <c r="R86" s="61"/>
      <c r="S86" s="61"/>
      <c r="T86" s="61">
        <f t="shared" si="13"/>
        <v>0</v>
      </c>
      <c r="U86" s="61">
        <v>0</v>
      </c>
      <c r="V86" s="61"/>
      <c r="W86" s="61"/>
      <c r="X86" s="61">
        <f t="shared" si="14"/>
        <v>0</v>
      </c>
      <c r="Y86" s="61"/>
      <c r="Z86" s="61"/>
      <c r="AA86" s="61"/>
      <c r="AB86" s="65">
        <f t="shared" si="8"/>
        <v>0</v>
      </c>
      <c r="AC86" s="65">
        <f t="shared" si="9"/>
        <v>0</v>
      </c>
      <c r="AD86" s="65">
        <f t="shared" si="10"/>
        <v>0</v>
      </c>
      <c r="AE86" s="65">
        <f t="shared" si="15"/>
        <v>0</v>
      </c>
      <c r="AF86" s="66" t="s">
        <v>6</v>
      </c>
      <c r="AG86" s="66"/>
      <c r="AH86" s="66" t="s">
        <v>474</v>
      </c>
      <c r="AI86" s="66" t="s">
        <v>529</v>
      </c>
      <c r="AJ86" s="66"/>
      <c r="AK86" s="67">
        <v>2020</v>
      </c>
      <c r="AL86" s="66" t="s">
        <v>494</v>
      </c>
    </row>
    <row r="87" spans="2:38" ht="45.75" thickBot="1" x14ac:dyDescent="0.3">
      <c r="B87" s="96" t="s">
        <v>7</v>
      </c>
      <c r="C87" s="91" t="s">
        <v>16</v>
      </c>
      <c r="D87" s="64" t="s">
        <v>298</v>
      </c>
      <c r="E87" s="63" t="s">
        <v>299</v>
      </c>
      <c r="F87" s="68" t="s">
        <v>236</v>
      </c>
      <c r="G87" s="64" t="s">
        <v>341</v>
      </c>
      <c r="H87" s="64" t="s">
        <v>338</v>
      </c>
      <c r="I87" s="61">
        <v>0</v>
      </c>
      <c r="J87" s="61"/>
      <c r="K87" s="61"/>
      <c r="L87" s="61">
        <f t="shared" si="11"/>
        <v>0</v>
      </c>
      <c r="M87" s="61">
        <v>0</v>
      </c>
      <c r="N87" s="61"/>
      <c r="O87" s="61"/>
      <c r="P87" s="61">
        <f t="shared" si="12"/>
        <v>0</v>
      </c>
      <c r="Q87" s="61">
        <v>0</v>
      </c>
      <c r="R87" s="61"/>
      <c r="S87" s="61"/>
      <c r="T87" s="61">
        <f t="shared" si="13"/>
        <v>0</v>
      </c>
      <c r="U87" s="61">
        <v>0</v>
      </c>
      <c r="V87" s="61"/>
      <c r="W87" s="61"/>
      <c r="X87" s="61">
        <f t="shared" si="14"/>
        <v>0</v>
      </c>
      <c r="Y87" s="61"/>
      <c r="Z87" s="61"/>
      <c r="AA87" s="61"/>
      <c r="AB87" s="65">
        <f t="shared" si="8"/>
        <v>0</v>
      </c>
      <c r="AC87" s="65">
        <f t="shared" si="9"/>
        <v>0</v>
      </c>
      <c r="AD87" s="65">
        <f t="shared" si="10"/>
        <v>0</v>
      </c>
      <c r="AE87" s="65">
        <f t="shared" si="15"/>
        <v>0</v>
      </c>
      <c r="AF87" s="66" t="s">
        <v>6</v>
      </c>
      <c r="AG87" s="66"/>
      <c r="AH87" s="66" t="s">
        <v>474</v>
      </c>
      <c r="AI87" s="66" t="s">
        <v>529</v>
      </c>
      <c r="AJ87" s="66"/>
      <c r="AK87" s="67">
        <v>2019</v>
      </c>
      <c r="AL87" s="66" t="s">
        <v>494</v>
      </c>
    </row>
    <row r="88" spans="2:38" ht="45.75" thickBot="1" x14ac:dyDescent="0.3">
      <c r="B88" s="96" t="s">
        <v>7</v>
      </c>
      <c r="C88" s="91" t="s">
        <v>16</v>
      </c>
      <c r="D88" s="64" t="s">
        <v>300</v>
      </c>
      <c r="E88" s="63" t="s">
        <v>301</v>
      </c>
      <c r="F88" s="68" t="s">
        <v>302</v>
      </c>
      <c r="G88" s="64" t="s">
        <v>339</v>
      </c>
      <c r="H88" s="64" t="s">
        <v>338</v>
      </c>
      <c r="I88" s="61">
        <v>0</v>
      </c>
      <c r="J88" s="61"/>
      <c r="K88" s="61"/>
      <c r="L88" s="61">
        <f t="shared" si="11"/>
        <v>0</v>
      </c>
      <c r="M88" s="61">
        <v>0</v>
      </c>
      <c r="N88" s="61"/>
      <c r="O88" s="61"/>
      <c r="P88" s="61">
        <f t="shared" si="12"/>
        <v>0</v>
      </c>
      <c r="Q88" s="61">
        <v>0</v>
      </c>
      <c r="R88" s="61"/>
      <c r="S88" s="61"/>
      <c r="T88" s="61">
        <f t="shared" si="13"/>
        <v>0</v>
      </c>
      <c r="U88" s="61">
        <v>0</v>
      </c>
      <c r="V88" s="61"/>
      <c r="W88" s="61"/>
      <c r="X88" s="61">
        <f t="shared" si="14"/>
        <v>0</v>
      </c>
      <c r="Y88" s="61"/>
      <c r="Z88" s="61"/>
      <c r="AA88" s="61"/>
      <c r="AB88" s="65">
        <f t="shared" si="8"/>
        <v>0</v>
      </c>
      <c r="AC88" s="65">
        <f t="shared" si="9"/>
        <v>0</v>
      </c>
      <c r="AD88" s="65">
        <f t="shared" si="10"/>
        <v>0</v>
      </c>
      <c r="AE88" s="65">
        <f t="shared" si="15"/>
        <v>0</v>
      </c>
      <c r="AF88" s="66" t="s">
        <v>6</v>
      </c>
      <c r="AG88" s="66"/>
      <c r="AH88" s="66" t="s">
        <v>474</v>
      </c>
      <c r="AI88" s="66" t="s">
        <v>529</v>
      </c>
      <c r="AJ88" s="66"/>
      <c r="AK88" s="67">
        <v>2019</v>
      </c>
      <c r="AL88" s="66" t="s">
        <v>494</v>
      </c>
    </row>
    <row r="89" spans="2:38" ht="60.75" thickBot="1" x14ac:dyDescent="0.3">
      <c r="B89" s="96" t="s">
        <v>7</v>
      </c>
      <c r="C89" s="91" t="s">
        <v>16</v>
      </c>
      <c r="D89" s="64" t="s">
        <v>303</v>
      </c>
      <c r="E89" s="63" t="s">
        <v>304</v>
      </c>
      <c r="F89" s="68" t="s">
        <v>305</v>
      </c>
      <c r="G89" s="64" t="s">
        <v>339</v>
      </c>
      <c r="H89" s="64" t="s">
        <v>338</v>
      </c>
      <c r="I89" s="61">
        <v>0</v>
      </c>
      <c r="J89" s="61"/>
      <c r="K89" s="61"/>
      <c r="L89" s="61">
        <f t="shared" si="11"/>
        <v>0</v>
      </c>
      <c r="M89" s="61">
        <v>0</v>
      </c>
      <c r="N89" s="61"/>
      <c r="O89" s="61"/>
      <c r="P89" s="61">
        <f t="shared" si="12"/>
        <v>0</v>
      </c>
      <c r="Q89" s="61">
        <v>0</v>
      </c>
      <c r="R89" s="61"/>
      <c r="S89" s="61"/>
      <c r="T89" s="61">
        <f t="shared" si="13"/>
        <v>0</v>
      </c>
      <c r="U89" s="61">
        <v>0</v>
      </c>
      <c r="V89" s="61"/>
      <c r="W89" s="61"/>
      <c r="X89" s="61">
        <f t="shared" si="14"/>
        <v>0</v>
      </c>
      <c r="Y89" s="61"/>
      <c r="Z89" s="61"/>
      <c r="AA89" s="61"/>
      <c r="AB89" s="65">
        <f t="shared" si="8"/>
        <v>0</v>
      </c>
      <c r="AC89" s="65">
        <f t="shared" si="9"/>
        <v>0</v>
      </c>
      <c r="AD89" s="65">
        <f t="shared" si="10"/>
        <v>0</v>
      </c>
      <c r="AE89" s="65">
        <f t="shared" si="15"/>
        <v>0</v>
      </c>
      <c r="AF89" s="66" t="s">
        <v>6</v>
      </c>
      <c r="AG89" s="66"/>
      <c r="AH89" s="66" t="s">
        <v>474</v>
      </c>
      <c r="AI89" s="66" t="s">
        <v>529</v>
      </c>
      <c r="AJ89" s="66"/>
      <c r="AK89" s="67">
        <v>2019</v>
      </c>
      <c r="AL89" s="66" t="s">
        <v>494</v>
      </c>
    </row>
    <row r="90" spans="2:38" ht="45.75" thickBot="1" x14ac:dyDescent="0.3">
      <c r="B90" s="96" t="s">
        <v>7</v>
      </c>
      <c r="C90" s="91" t="s">
        <v>16</v>
      </c>
      <c r="D90" s="64" t="s">
        <v>306</v>
      </c>
      <c r="E90" s="63" t="s">
        <v>307</v>
      </c>
      <c r="F90" s="68" t="s">
        <v>94</v>
      </c>
      <c r="G90" s="64" t="s">
        <v>341</v>
      </c>
      <c r="H90" s="64" t="s">
        <v>338</v>
      </c>
      <c r="I90" s="61">
        <v>0</v>
      </c>
      <c r="J90" s="61"/>
      <c r="K90" s="61"/>
      <c r="L90" s="61">
        <f t="shared" si="11"/>
        <v>0</v>
      </c>
      <c r="M90" s="61">
        <v>0</v>
      </c>
      <c r="N90" s="61"/>
      <c r="O90" s="61"/>
      <c r="P90" s="61">
        <f t="shared" si="12"/>
        <v>0</v>
      </c>
      <c r="Q90" s="61">
        <v>0</v>
      </c>
      <c r="R90" s="61"/>
      <c r="S90" s="61"/>
      <c r="T90" s="61">
        <f t="shared" si="13"/>
        <v>0</v>
      </c>
      <c r="U90" s="61">
        <v>0</v>
      </c>
      <c r="V90" s="61"/>
      <c r="W90" s="61"/>
      <c r="X90" s="61">
        <f t="shared" si="14"/>
        <v>0</v>
      </c>
      <c r="Y90" s="61"/>
      <c r="Z90" s="61"/>
      <c r="AA90" s="61"/>
      <c r="AB90" s="65">
        <f t="shared" si="8"/>
        <v>0</v>
      </c>
      <c r="AC90" s="65">
        <f t="shared" si="9"/>
        <v>0</v>
      </c>
      <c r="AD90" s="65">
        <f t="shared" si="10"/>
        <v>0</v>
      </c>
      <c r="AE90" s="65">
        <f t="shared" si="15"/>
        <v>0</v>
      </c>
      <c r="AF90" s="66" t="s">
        <v>6</v>
      </c>
      <c r="AG90" s="66"/>
      <c r="AH90" s="66" t="s">
        <v>474</v>
      </c>
      <c r="AI90" s="66" t="s">
        <v>529</v>
      </c>
      <c r="AJ90" s="66"/>
      <c r="AK90" s="67">
        <v>2020</v>
      </c>
      <c r="AL90" s="66" t="s">
        <v>494</v>
      </c>
    </row>
    <row r="91" spans="2:38" ht="45.75" thickBot="1" x14ac:dyDescent="0.3">
      <c r="B91" s="96" t="s">
        <v>7</v>
      </c>
      <c r="C91" s="91" t="s">
        <v>16</v>
      </c>
      <c r="D91" s="64" t="s">
        <v>308</v>
      </c>
      <c r="E91" s="63" t="s">
        <v>309</v>
      </c>
      <c r="F91" s="68" t="s">
        <v>310</v>
      </c>
      <c r="G91" s="64" t="s">
        <v>339</v>
      </c>
      <c r="H91" s="64" t="s">
        <v>338</v>
      </c>
      <c r="I91" s="61">
        <v>0</v>
      </c>
      <c r="J91" s="61"/>
      <c r="K91" s="61"/>
      <c r="L91" s="61">
        <f t="shared" si="11"/>
        <v>0</v>
      </c>
      <c r="M91" s="61">
        <v>0</v>
      </c>
      <c r="N91" s="61"/>
      <c r="O91" s="61"/>
      <c r="P91" s="61">
        <f t="shared" si="12"/>
        <v>0</v>
      </c>
      <c r="Q91" s="61">
        <v>0</v>
      </c>
      <c r="R91" s="61"/>
      <c r="S91" s="61"/>
      <c r="T91" s="61">
        <f t="shared" si="13"/>
        <v>0</v>
      </c>
      <c r="U91" s="61">
        <v>0</v>
      </c>
      <c r="V91" s="61"/>
      <c r="W91" s="61"/>
      <c r="X91" s="61">
        <f t="shared" si="14"/>
        <v>0</v>
      </c>
      <c r="Y91" s="61"/>
      <c r="Z91" s="61"/>
      <c r="AA91" s="61"/>
      <c r="AB91" s="65">
        <f t="shared" si="8"/>
        <v>0</v>
      </c>
      <c r="AC91" s="65">
        <f t="shared" si="9"/>
        <v>0</v>
      </c>
      <c r="AD91" s="65">
        <f t="shared" si="10"/>
        <v>0</v>
      </c>
      <c r="AE91" s="65">
        <f t="shared" si="15"/>
        <v>0</v>
      </c>
      <c r="AF91" s="66" t="s">
        <v>6</v>
      </c>
      <c r="AG91" s="66"/>
      <c r="AH91" s="66" t="s">
        <v>474</v>
      </c>
      <c r="AI91" s="66" t="s">
        <v>529</v>
      </c>
      <c r="AJ91" s="66"/>
      <c r="AK91" s="67">
        <v>2020</v>
      </c>
      <c r="AL91" s="66" t="s">
        <v>494</v>
      </c>
    </row>
    <row r="92" spans="2:38" ht="60.75" thickBot="1" x14ac:dyDescent="0.3">
      <c r="B92" s="96" t="s">
        <v>7</v>
      </c>
      <c r="C92" s="91" t="s">
        <v>18</v>
      </c>
      <c r="D92" s="64" t="s">
        <v>311</v>
      </c>
      <c r="E92" s="63" t="s">
        <v>312</v>
      </c>
      <c r="F92" s="68" t="s">
        <v>246</v>
      </c>
      <c r="G92" s="64" t="s">
        <v>95</v>
      </c>
      <c r="H92" s="64" t="s">
        <v>338</v>
      </c>
      <c r="I92" s="61">
        <v>0</v>
      </c>
      <c r="J92" s="61"/>
      <c r="K92" s="61"/>
      <c r="L92" s="61">
        <f t="shared" si="11"/>
        <v>0</v>
      </c>
      <c r="M92" s="61">
        <v>0</v>
      </c>
      <c r="N92" s="61"/>
      <c r="O92" s="61"/>
      <c r="P92" s="61">
        <f t="shared" si="12"/>
        <v>0</v>
      </c>
      <c r="Q92" s="61">
        <v>0</v>
      </c>
      <c r="R92" s="61"/>
      <c r="S92" s="61"/>
      <c r="T92" s="61">
        <f t="shared" si="13"/>
        <v>0</v>
      </c>
      <c r="U92" s="61">
        <v>0</v>
      </c>
      <c r="V92" s="61"/>
      <c r="W92" s="61"/>
      <c r="X92" s="61">
        <f t="shared" si="14"/>
        <v>0</v>
      </c>
      <c r="Y92" s="61"/>
      <c r="Z92" s="61"/>
      <c r="AA92" s="61"/>
      <c r="AB92" s="65">
        <f t="shared" si="8"/>
        <v>0</v>
      </c>
      <c r="AC92" s="65">
        <f t="shared" si="9"/>
        <v>0</v>
      </c>
      <c r="AD92" s="65">
        <f t="shared" si="10"/>
        <v>0</v>
      </c>
      <c r="AE92" s="65">
        <f t="shared" si="15"/>
        <v>0</v>
      </c>
      <c r="AF92" s="66" t="s">
        <v>6</v>
      </c>
      <c r="AG92" s="66"/>
      <c r="AH92" s="66" t="s">
        <v>474</v>
      </c>
      <c r="AI92" s="66" t="s">
        <v>529</v>
      </c>
      <c r="AJ92" s="66"/>
      <c r="AK92" s="67">
        <v>2020</v>
      </c>
      <c r="AL92" s="66" t="s">
        <v>494</v>
      </c>
    </row>
    <row r="93" spans="2:38" ht="75.75" thickBot="1" x14ac:dyDescent="0.3">
      <c r="B93" s="96" t="s">
        <v>7</v>
      </c>
      <c r="C93" s="91" t="s">
        <v>18</v>
      </c>
      <c r="D93" s="64" t="s">
        <v>313</v>
      </c>
      <c r="E93" s="63" t="s">
        <v>314</v>
      </c>
      <c r="F93" s="68" t="s">
        <v>246</v>
      </c>
      <c r="G93" s="64" t="s">
        <v>341</v>
      </c>
      <c r="H93" s="64" t="s">
        <v>338</v>
      </c>
      <c r="I93" s="61">
        <v>0</v>
      </c>
      <c r="J93" s="61"/>
      <c r="K93" s="61"/>
      <c r="L93" s="61">
        <f t="shared" si="11"/>
        <v>0</v>
      </c>
      <c r="M93" s="61">
        <v>0</v>
      </c>
      <c r="N93" s="61"/>
      <c r="O93" s="61"/>
      <c r="P93" s="61">
        <f t="shared" si="12"/>
        <v>0</v>
      </c>
      <c r="Q93" s="61">
        <v>0</v>
      </c>
      <c r="R93" s="61"/>
      <c r="S93" s="61"/>
      <c r="T93" s="61">
        <f t="shared" si="13"/>
        <v>0</v>
      </c>
      <c r="U93" s="61">
        <v>0</v>
      </c>
      <c r="V93" s="61"/>
      <c r="W93" s="61"/>
      <c r="X93" s="61">
        <f t="shared" si="14"/>
        <v>0</v>
      </c>
      <c r="Y93" s="61"/>
      <c r="Z93" s="61"/>
      <c r="AA93" s="61"/>
      <c r="AB93" s="65">
        <f t="shared" si="8"/>
        <v>0</v>
      </c>
      <c r="AC93" s="65">
        <f t="shared" si="9"/>
        <v>0</v>
      </c>
      <c r="AD93" s="65">
        <f t="shared" si="10"/>
        <v>0</v>
      </c>
      <c r="AE93" s="65">
        <f t="shared" si="15"/>
        <v>0</v>
      </c>
      <c r="AF93" s="66" t="s">
        <v>6</v>
      </c>
      <c r="AG93" s="66"/>
      <c r="AH93" s="66" t="s">
        <v>474</v>
      </c>
      <c r="AI93" s="66" t="s">
        <v>529</v>
      </c>
      <c r="AJ93" s="66"/>
      <c r="AK93" s="67">
        <v>2019</v>
      </c>
      <c r="AL93" s="66" t="s">
        <v>494</v>
      </c>
    </row>
    <row r="94" spans="2:38" ht="75.75" thickBot="1" x14ac:dyDescent="0.3">
      <c r="B94" s="96" t="s">
        <v>7</v>
      </c>
      <c r="C94" s="91" t="s">
        <v>18</v>
      </c>
      <c r="D94" s="64" t="s">
        <v>315</v>
      </c>
      <c r="E94" s="63" t="s">
        <v>316</v>
      </c>
      <c r="F94" s="68" t="s">
        <v>246</v>
      </c>
      <c r="G94" s="64" t="s">
        <v>341</v>
      </c>
      <c r="H94" s="64" t="s">
        <v>338</v>
      </c>
      <c r="I94" s="61">
        <v>0</v>
      </c>
      <c r="J94" s="61"/>
      <c r="K94" s="61"/>
      <c r="L94" s="61">
        <f t="shared" si="11"/>
        <v>0</v>
      </c>
      <c r="M94" s="61">
        <v>0</v>
      </c>
      <c r="N94" s="61"/>
      <c r="O94" s="61"/>
      <c r="P94" s="61">
        <f t="shared" si="12"/>
        <v>0</v>
      </c>
      <c r="Q94" s="61">
        <v>0</v>
      </c>
      <c r="R94" s="61"/>
      <c r="S94" s="61"/>
      <c r="T94" s="61">
        <f t="shared" si="13"/>
        <v>0</v>
      </c>
      <c r="U94" s="61">
        <v>0</v>
      </c>
      <c r="V94" s="61"/>
      <c r="W94" s="61"/>
      <c r="X94" s="61">
        <f t="shared" si="14"/>
        <v>0</v>
      </c>
      <c r="Y94" s="61"/>
      <c r="Z94" s="61"/>
      <c r="AA94" s="61"/>
      <c r="AB94" s="65">
        <f t="shared" si="8"/>
        <v>0</v>
      </c>
      <c r="AC94" s="65">
        <f t="shared" si="9"/>
        <v>0</v>
      </c>
      <c r="AD94" s="65">
        <f t="shared" si="10"/>
        <v>0</v>
      </c>
      <c r="AE94" s="65">
        <f t="shared" si="15"/>
        <v>0</v>
      </c>
      <c r="AF94" s="66" t="s">
        <v>6</v>
      </c>
      <c r="AG94" s="66"/>
      <c r="AH94" s="66" t="s">
        <v>474</v>
      </c>
      <c r="AI94" s="66" t="s">
        <v>529</v>
      </c>
      <c r="AJ94" s="66"/>
      <c r="AK94" s="67">
        <v>2020</v>
      </c>
      <c r="AL94" s="66" t="s">
        <v>494</v>
      </c>
    </row>
    <row r="95" spans="2:38" ht="105.75" thickBot="1" x14ac:dyDescent="0.3">
      <c r="B95" s="96" t="s">
        <v>7</v>
      </c>
      <c r="C95" s="91" t="s">
        <v>16</v>
      </c>
      <c r="D95" s="64" t="s">
        <v>317</v>
      </c>
      <c r="E95" s="63" t="s">
        <v>318</v>
      </c>
      <c r="F95" s="68" t="s">
        <v>246</v>
      </c>
      <c r="G95" s="64" t="s">
        <v>341</v>
      </c>
      <c r="H95" s="64" t="s">
        <v>338</v>
      </c>
      <c r="I95" s="61">
        <v>0</v>
      </c>
      <c r="J95" s="61"/>
      <c r="K95" s="61"/>
      <c r="L95" s="61">
        <f t="shared" si="11"/>
        <v>0</v>
      </c>
      <c r="M95" s="61">
        <v>0</v>
      </c>
      <c r="N95" s="61"/>
      <c r="O95" s="61"/>
      <c r="P95" s="61">
        <f t="shared" si="12"/>
        <v>0</v>
      </c>
      <c r="Q95" s="61">
        <v>0</v>
      </c>
      <c r="R95" s="61"/>
      <c r="S95" s="61"/>
      <c r="T95" s="61">
        <f t="shared" si="13"/>
        <v>0</v>
      </c>
      <c r="U95" s="61">
        <v>0</v>
      </c>
      <c r="V95" s="61"/>
      <c r="W95" s="61"/>
      <c r="X95" s="61">
        <f t="shared" si="14"/>
        <v>0</v>
      </c>
      <c r="Y95" s="61"/>
      <c r="Z95" s="61"/>
      <c r="AA95" s="61"/>
      <c r="AB95" s="65">
        <f t="shared" si="8"/>
        <v>0</v>
      </c>
      <c r="AC95" s="65">
        <f t="shared" si="9"/>
        <v>0</v>
      </c>
      <c r="AD95" s="65">
        <f t="shared" si="10"/>
        <v>0</v>
      </c>
      <c r="AE95" s="65">
        <f t="shared" si="15"/>
        <v>0</v>
      </c>
      <c r="AF95" s="66" t="s">
        <v>6</v>
      </c>
      <c r="AG95" s="66"/>
      <c r="AH95" s="66" t="s">
        <v>474</v>
      </c>
      <c r="AI95" s="66" t="s">
        <v>529</v>
      </c>
      <c r="AJ95" s="66"/>
      <c r="AK95" s="67">
        <v>2020</v>
      </c>
      <c r="AL95" s="66" t="s">
        <v>494</v>
      </c>
    </row>
    <row r="96" spans="2:38" ht="60.75" thickBot="1" x14ac:dyDescent="0.3">
      <c r="B96" s="96" t="s">
        <v>7</v>
      </c>
      <c r="C96" s="91" t="s">
        <v>20</v>
      </c>
      <c r="D96" s="64" t="s">
        <v>319</v>
      </c>
      <c r="E96" s="63" t="s">
        <v>320</v>
      </c>
      <c r="F96" s="68" t="s">
        <v>246</v>
      </c>
      <c r="G96" s="64" t="s">
        <v>341</v>
      </c>
      <c r="H96" s="64" t="s">
        <v>338</v>
      </c>
      <c r="I96" s="61">
        <v>0</v>
      </c>
      <c r="J96" s="61"/>
      <c r="K96" s="61"/>
      <c r="L96" s="61">
        <f t="shared" si="11"/>
        <v>0</v>
      </c>
      <c r="M96" s="61">
        <v>0</v>
      </c>
      <c r="N96" s="61"/>
      <c r="O96" s="61"/>
      <c r="P96" s="61">
        <f t="shared" si="12"/>
        <v>0</v>
      </c>
      <c r="Q96" s="61">
        <v>0</v>
      </c>
      <c r="R96" s="61"/>
      <c r="S96" s="61"/>
      <c r="T96" s="61">
        <f t="shared" si="13"/>
        <v>0</v>
      </c>
      <c r="U96" s="61">
        <v>0</v>
      </c>
      <c r="V96" s="61"/>
      <c r="W96" s="61"/>
      <c r="X96" s="61">
        <f t="shared" si="14"/>
        <v>0</v>
      </c>
      <c r="Y96" s="61"/>
      <c r="Z96" s="61"/>
      <c r="AA96" s="61"/>
      <c r="AB96" s="65">
        <f t="shared" si="8"/>
        <v>0</v>
      </c>
      <c r="AC96" s="65">
        <f t="shared" si="9"/>
        <v>0</v>
      </c>
      <c r="AD96" s="65">
        <f t="shared" si="10"/>
        <v>0</v>
      </c>
      <c r="AE96" s="65">
        <f t="shared" si="15"/>
        <v>0</v>
      </c>
      <c r="AF96" s="66" t="s">
        <v>6</v>
      </c>
      <c r="AG96" s="66"/>
      <c r="AH96" s="66" t="s">
        <v>474</v>
      </c>
      <c r="AI96" s="66" t="s">
        <v>529</v>
      </c>
      <c r="AJ96" s="66"/>
      <c r="AK96" s="67">
        <v>2020</v>
      </c>
      <c r="AL96" s="66" t="s">
        <v>494</v>
      </c>
    </row>
    <row r="97" spans="2:38" ht="45.75" thickBot="1" x14ac:dyDescent="0.3">
      <c r="B97" s="96" t="s">
        <v>7</v>
      </c>
      <c r="C97" s="91" t="s">
        <v>18</v>
      </c>
      <c r="D97" s="64" t="s">
        <v>321</v>
      </c>
      <c r="E97" s="63" t="s">
        <v>322</v>
      </c>
      <c r="F97" s="68" t="s">
        <v>246</v>
      </c>
      <c r="G97" s="64" t="s">
        <v>341</v>
      </c>
      <c r="H97" s="64" t="s">
        <v>338</v>
      </c>
      <c r="I97" s="61">
        <v>0</v>
      </c>
      <c r="J97" s="61"/>
      <c r="K97" s="61"/>
      <c r="L97" s="61">
        <f t="shared" si="11"/>
        <v>0</v>
      </c>
      <c r="M97" s="61">
        <v>393460.5</v>
      </c>
      <c r="N97" s="61"/>
      <c r="O97" s="61"/>
      <c r="P97" s="61">
        <f t="shared" si="12"/>
        <v>393.46050000000002</v>
      </c>
      <c r="Q97" s="61">
        <v>0</v>
      </c>
      <c r="R97" s="61"/>
      <c r="S97" s="61"/>
      <c r="T97" s="61">
        <f t="shared" si="13"/>
        <v>0</v>
      </c>
      <c r="U97" s="61">
        <v>0</v>
      </c>
      <c r="V97" s="61"/>
      <c r="W97" s="61"/>
      <c r="X97" s="61">
        <f t="shared" si="14"/>
        <v>0</v>
      </c>
      <c r="Y97" s="61"/>
      <c r="Z97" s="61"/>
      <c r="AA97" s="61"/>
      <c r="AB97" s="65">
        <f t="shared" si="8"/>
        <v>393460.5</v>
      </c>
      <c r="AC97" s="65">
        <f t="shared" si="9"/>
        <v>0</v>
      </c>
      <c r="AD97" s="65">
        <f t="shared" si="10"/>
        <v>0</v>
      </c>
      <c r="AE97" s="65">
        <f t="shared" si="15"/>
        <v>393.46050000000002</v>
      </c>
      <c r="AF97" s="66" t="s">
        <v>6</v>
      </c>
      <c r="AG97" s="66"/>
      <c r="AH97" s="66" t="s">
        <v>474</v>
      </c>
      <c r="AI97" s="66" t="s">
        <v>529</v>
      </c>
      <c r="AJ97" s="66"/>
      <c r="AK97" s="67">
        <v>2020</v>
      </c>
      <c r="AL97" s="66" t="s">
        <v>494</v>
      </c>
    </row>
    <row r="98" spans="2:38" ht="60.75" thickBot="1" x14ac:dyDescent="0.3">
      <c r="B98" s="96" t="s">
        <v>7</v>
      </c>
      <c r="C98" s="91" t="s">
        <v>15</v>
      </c>
      <c r="D98" s="64" t="s">
        <v>324</v>
      </c>
      <c r="E98" s="63" t="s">
        <v>325</v>
      </c>
      <c r="F98" s="68" t="s">
        <v>326</v>
      </c>
      <c r="G98" s="64" t="s">
        <v>339</v>
      </c>
      <c r="H98" s="64" t="s">
        <v>338</v>
      </c>
      <c r="I98" s="61">
        <v>0</v>
      </c>
      <c r="J98" s="61"/>
      <c r="K98" s="61"/>
      <c r="L98" s="61">
        <f t="shared" si="11"/>
        <v>0</v>
      </c>
      <c r="M98" s="61">
        <v>450792.26</v>
      </c>
      <c r="N98" s="61"/>
      <c r="O98" s="61"/>
      <c r="P98" s="61">
        <f t="shared" si="12"/>
        <v>450.79226</v>
      </c>
      <c r="Q98" s="61">
        <v>0</v>
      </c>
      <c r="R98" s="61"/>
      <c r="S98" s="61"/>
      <c r="T98" s="61">
        <f t="shared" si="13"/>
        <v>0</v>
      </c>
      <c r="U98" s="61">
        <v>0</v>
      </c>
      <c r="V98" s="61"/>
      <c r="W98" s="61"/>
      <c r="X98" s="61">
        <f t="shared" si="14"/>
        <v>0</v>
      </c>
      <c r="Y98" s="61"/>
      <c r="Z98" s="61"/>
      <c r="AA98" s="61"/>
      <c r="AB98" s="65">
        <f t="shared" si="8"/>
        <v>450792.26</v>
      </c>
      <c r="AC98" s="65">
        <f t="shared" si="9"/>
        <v>0</v>
      </c>
      <c r="AD98" s="65">
        <f t="shared" si="10"/>
        <v>0</v>
      </c>
      <c r="AE98" s="65">
        <f t="shared" si="15"/>
        <v>450.79226</v>
      </c>
      <c r="AF98" s="66" t="s">
        <v>6</v>
      </c>
      <c r="AG98" s="66"/>
      <c r="AH98" s="66" t="s">
        <v>474</v>
      </c>
      <c r="AI98" s="66" t="s">
        <v>529</v>
      </c>
      <c r="AJ98" s="66"/>
      <c r="AK98" s="67">
        <v>2019</v>
      </c>
      <c r="AL98" s="66" t="s">
        <v>494</v>
      </c>
    </row>
    <row r="99" spans="2:38" ht="45.75" thickBot="1" x14ac:dyDescent="0.3">
      <c r="B99" s="96" t="s">
        <v>7</v>
      </c>
      <c r="C99" s="91" t="s">
        <v>16</v>
      </c>
      <c r="D99" s="64" t="s">
        <v>327</v>
      </c>
      <c r="E99" s="63" t="s">
        <v>328</v>
      </c>
      <c r="F99" s="68" t="s">
        <v>233</v>
      </c>
      <c r="G99" s="64" t="s">
        <v>123</v>
      </c>
      <c r="H99" s="64" t="s">
        <v>338</v>
      </c>
      <c r="I99" s="61">
        <v>0</v>
      </c>
      <c r="J99" s="61"/>
      <c r="K99" s="61"/>
      <c r="L99" s="61">
        <f t="shared" si="11"/>
        <v>0</v>
      </c>
      <c r="M99" s="61">
        <v>526445.18999999994</v>
      </c>
      <c r="N99" s="61"/>
      <c r="O99" s="61"/>
      <c r="P99" s="61">
        <f t="shared" si="12"/>
        <v>526.44518999999991</v>
      </c>
      <c r="Q99" s="61">
        <v>0</v>
      </c>
      <c r="R99" s="61"/>
      <c r="S99" s="61"/>
      <c r="T99" s="61">
        <f t="shared" si="13"/>
        <v>0</v>
      </c>
      <c r="U99" s="61">
        <v>0</v>
      </c>
      <c r="V99" s="61"/>
      <c r="W99" s="61"/>
      <c r="X99" s="61">
        <f t="shared" si="14"/>
        <v>0</v>
      </c>
      <c r="Y99" s="61"/>
      <c r="Z99" s="61"/>
      <c r="AA99" s="61"/>
      <c r="AB99" s="65">
        <f t="shared" si="8"/>
        <v>526445.18999999994</v>
      </c>
      <c r="AC99" s="65">
        <f t="shared" si="9"/>
        <v>0</v>
      </c>
      <c r="AD99" s="65">
        <f t="shared" si="10"/>
        <v>0</v>
      </c>
      <c r="AE99" s="65">
        <f t="shared" si="15"/>
        <v>526.44518999999991</v>
      </c>
      <c r="AF99" s="66" t="s">
        <v>6</v>
      </c>
      <c r="AG99" s="66"/>
      <c r="AH99" s="66" t="s">
        <v>474</v>
      </c>
      <c r="AI99" s="66" t="s">
        <v>529</v>
      </c>
      <c r="AJ99" s="66"/>
      <c r="AK99" s="67">
        <v>2019</v>
      </c>
      <c r="AL99" s="66" t="s">
        <v>494</v>
      </c>
    </row>
    <row r="100" spans="2:38" ht="60.75" thickBot="1" x14ac:dyDescent="0.3">
      <c r="B100" s="96" t="s">
        <v>7</v>
      </c>
      <c r="C100" s="91" t="s">
        <v>16</v>
      </c>
      <c r="D100" s="64" t="s">
        <v>329</v>
      </c>
      <c r="E100" s="63" t="s">
        <v>330</v>
      </c>
      <c r="F100" s="68" t="s">
        <v>233</v>
      </c>
      <c r="G100" s="64" t="s">
        <v>123</v>
      </c>
      <c r="H100" s="64" t="s">
        <v>338</v>
      </c>
      <c r="I100" s="61">
        <v>0</v>
      </c>
      <c r="J100" s="61"/>
      <c r="K100" s="61"/>
      <c r="L100" s="61">
        <f t="shared" si="11"/>
        <v>0</v>
      </c>
      <c r="M100" s="61">
        <v>250000</v>
      </c>
      <c r="N100" s="61"/>
      <c r="O100" s="61"/>
      <c r="P100" s="61">
        <f t="shared" si="12"/>
        <v>250</v>
      </c>
      <c r="Q100" s="61">
        <v>0</v>
      </c>
      <c r="R100" s="61"/>
      <c r="S100" s="61"/>
      <c r="T100" s="61">
        <f t="shared" si="13"/>
        <v>0</v>
      </c>
      <c r="U100" s="61">
        <v>0</v>
      </c>
      <c r="V100" s="61"/>
      <c r="W100" s="61"/>
      <c r="X100" s="61">
        <f t="shared" si="14"/>
        <v>0</v>
      </c>
      <c r="Y100" s="61"/>
      <c r="Z100" s="61"/>
      <c r="AA100" s="61"/>
      <c r="AB100" s="65">
        <f t="shared" si="8"/>
        <v>250000</v>
      </c>
      <c r="AC100" s="65">
        <f t="shared" si="9"/>
        <v>0</v>
      </c>
      <c r="AD100" s="65">
        <f t="shared" si="10"/>
        <v>0</v>
      </c>
      <c r="AE100" s="65">
        <f t="shared" si="15"/>
        <v>250</v>
      </c>
      <c r="AF100" s="66" t="s">
        <v>6</v>
      </c>
      <c r="AG100" s="66"/>
      <c r="AH100" s="66" t="s">
        <v>474</v>
      </c>
      <c r="AI100" s="66" t="s">
        <v>529</v>
      </c>
      <c r="AJ100" s="66"/>
      <c r="AK100" s="67">
        <v>2019</v>
      </c>
      <c r="AL100" s="66" t="s">
        <v>494</v>
      </c>
    </row>
    <row r="101" spans="2:38" ht="45.75" thickBot="1" x14ac:dyDescent="0.3">
      <c r="B101" s="96" t="s">
        <v>7</v>
      </c>
      <c r="C101" s="91" t="s">
        <v>16</v>
      </c>
      <c r="D101" s="64" t="s">
        <v>331</v>
      </c>
      <c r="E101" s="63" t="s">
        <v>332</v>
      </c>
      <c r="F101" s="68" t="s">
        <v>333</v>
      </c>
      <c r="G101" s="64" t="s">
        <v>95</v>
      </c>
      <c r="H101" s="64" t="s">
        <v>338</v>
      </c>
      <c r="I101" s="61">
        <v>0</v>
      </c>
      <c r="J101" s="61"/>
      <c r="K101" s="61"/>
      <c r="L101" s="61">
        <f t="shared" si="11"/>
        <v>0</v>
      </c>
      <c r="M101" s="61">
        <v>0</v>
      </c>
      <c r="N101" s="61"/>
      <c r="O101" s="61"/>
      <c r="P101" s="61">
        <f t="shared" si="12"/>
        <v>0</v>
      </c>
      <c r="Q101" s="61">
        <v>0</v>
      </c>
      <c r="R101" s="61"/>
      <c r="S101" s="61"/>
      <c r="T101" s="61">
        <f t="shared" si="13"/>
        <v>0</v>
      </c>
      <c r="U101" s="61">
        <v>0</v>
      </c>
      <c r="V101" s="61"/>
      <c r="W101" s="61"/>
      <c r="X101" s="61">
        <f t="shared" si="14"/>
        <v>0</v>
      </c>
      <c r="Y101" s="61"/>
      <c r="Z101" s="61"/>
      <c r="AA101" s="61"/>
      <c r="AB101" s="65">
        <f t="shared" si="8"/>
        <v>0</v>
      </c>
      <c r="AC101" s="65">
        <f t="shared" si="9"/>
        <v>0</v>
      </c>
      <c r="AD101" s="65">
        <f t="shared" si="10"/>
        <v>0</v>
      </c>
      <c r="AE101" s="65">
        <f t="shared" si="15"/>
        <v>0</v>
      </c>
      <c r="AF101" s="66" t="s">
        <v>6</v>
      </c>
      <c r="AG101" s="66"/>
      <c r="AH101" s="66" t="s">
        <v>474</v>
      </c>
      <c r="AI101" s="66" t="s">
        <v>529</v>
      </c>
      <c r="AJ101" s="66"/>
      <c r="AK101" s="67">
        <v>2020</v>
      </c>
      <c r="AL101" s="66" t="s">
        <v>494</v>
      </c>
    </row>
    <row r="102" spans="2:38" ht="77.25" customHeight="1" thickBot="1" x14ac:dyDescent="0.3">
      <c r="B102" s="96" t="s">
        <v>7</v>
      </c>
      <c r="C102" s="91" t="s">
        <v>16</v>
      </c>
      <c r="D102" s="64" t="s">
        <v>93</v>
      </c>
      <c r="E102" s="63" t="s">
        <v>334</v>
      </c>
      <c r="F102" s="68" t="s">
        <v>94</v>
      </c>
      <c r="G102" s="64" t="s">
        <v>123</v>
      </c>
      <c r="H102" s="64" t="s">
        <v>124</v>
      </c>
      <c r="I102" s="61">
        <v>252510.72</v>
      </c>
      <c r="J102" s="61"/>
      <c r="K102" s="61">
        <v>146611.6</v>
      </c>
      <c r="L102" s="61">
        <f t="shared" si="11"/>
        <v>252.51071999999999</v>
      </c>
      <c r="M102" s="61">
        <v>0</v>
      </c>
      <c r="N102" s="61"/>
      <c r="O102" s="61"/>
      <c r="P102" s="61">
        <f t="shared" si="12"/>
        <v>0</v>
      </c>
      <c r="Q102" s="61">
        <v>0</v>
      </c>
      <c r="R102" s="61"/>
      <c r="S102" s="61"/>
      <c r="T102" s="61">
        <f t="shared" si="13"/>
        <v>0</v>
      </c>
      <c r="U102" s="61">
        <v>0</v>
      </c>
      <c r="V102" s="61"/>
      <c r="W102" s="61"/>
      <c r="X102" s="61">
        <f t="shared" si="14"/>
        <v>0</v>
      </c>
      <c r="Y102" s="61"/>
      <c r="Z102" s="61"/>
      <c r="AA102" s="61"/>
      <c r="AB102" s="65">
        <f t="shared" si="8"/>
        <v>252510.72</v>
      </c>
      <c r="AC102" s="65">
        <f t="shared" si="9"/>
        <v>0</v>
      </c>
      <c r="AD102" s="65">
        <f t="shared" si="10"/>
        <v>146611.6</v>
      </c>
      <c r="AE102" s="65">
        <f t="shared" si="15"/>
        <v>252.51071999999999</v>
      </c>
      <c r="AF102" s="66" t="s">
        <v>53</v>
      </c>
      <c r="AG102" s="66"/>
      <c r="AH102" s="66" t="s">
        <v>522</v>
      </c>
      <c r="AI102" s="66" t="s">
        <v>529</v>
      </c>
      <c r="AJ102" s="66"/>
      <c r="AK102" s="67">
        <v>2018</v>
      </c>
      <c r="AL102" s="66" t="s">
        <v>137</v>
      </c>
    </row>
    <row r="103" spans="2:38" ht="90.75" thickBot="1" x14ac:dyDescent="0.3">
      <c r="B103" s="96" t="s">
        <v>7</v>
      </c>
      <c r="C103" s="91" t="s">
        <v>15</v>
      </c>
      <c r="D103" s="64" t="s">
        <v>131</v>
      </c>
      <c r="E103" s="63" t="s">
        <v>132</v>
      </c>
      <c r="F103" s="68" t="s">
        <v>133</v>
      </c>
      <c r="G103" s="64" t="s">
        <v>123</v>
      </c>
      <c r="H103" s="64" t="s">
        <v>124</v>
      </c>
      <c r="I103" s="61">
        <v>0</v>
      </c>
      <c r="J103" s="61"/>
      <c r="K103" s="61"/>
      <c r="L103" s="61">
        <f t="shared" si="11"/>
        <v>0</v>
      </c>
      <c r="M103" s="61">
        <v>77900.570000000007</v>
      </c>
      <c r="N103" s="61"/>
      <c r="O103" s="61">
        <v>1497307.11</v>
      </c>
      <c r="P103" s="61">
        <f t="shared" si="12"/>
        <v>77.900570000000002</v>
      </c>
      <c r="Q103" s="61">
        <v>28523.06</v>
      </c>
      <c r="R103" s="61"/>
      <c r="S103" s="61"/>
      <c r="T103" s="61">
        <f t="shared" si="13"/>
        <v>28.523060000000001</v>
      </c>
      <c r="U103" s="61">
        <v>25566.49</v>
      </c>
      <c r="V103" s="61"/>
      <c r="W103" s="61"/>
      <c r="X103" s="61">
        <f t="shared" si="14"/>
        <v>25.566490000000002</v>
      </c>
      <c r="Y103" s="61"/>
      <c r="Z103" s="61"/>
      <c r="AA103" s="61"/>
      <c r="AB103" s="65">
        <f t="shared" si="8"/>
        <v>131990.12</v>
      </c>
      <c r="AC103" s="65">
        <f t="shared" si="9"/>
        <v>0</v>
      </c>
      <c r="AD103" s="65">
        <f t="shared" si="10"/>
        <v>1497307.11</v>
      </c>
      <c r="AE103" s="65">
        <f t="shared" si="15"/>
        <v>131.99011999999999</v>
      </c>
      <c r="AF103" s="66" t="s">
        <v>53</v>
      </c>
      <c r="AG103" s="66"/>
      <c r="AH103" s="66" t="s">
        <v>523</v>
      </c>
      <c r="AI103" s="66" t="s">
        <v>531</v>
      </c>
      <c r="AJ103" s="66" t="s">
        <v>531</v>
      </c>
      <c r="AK103" s="67">
        <v>2019</v>
      </c>
      <c r="AL103" s="66" t="s">
        <v>138</v>
      </c>
    </row>
    <row r="104" spans="2:38" ht="141" customHeight="1" thickBot="1" x14ac:dyDescent="0.3">
      <c r="B104" s="96" t="s">
        <v>7</v>
      </c>
      <c r="C104" s="91" t="s">
        <v>15</v>
      </c>
      <c r="D104" s="64" t="s">
        <v>134</v>
      </c>
      <c r="E104" s="63" t="s">
        <v>135</v>
      </c>
      <c r="F104" s="68" t="s">
        <v>136</v>
      </c>
      <c r="G104" s="64" t="s">
        <v>123</v>
      </c>
      <c r="H104" s="64" t="s">
        <v>124</v>
      </c>
      <c r="I104" s="61">
        <v>0</v>
      </c>
      <c r="J104" s="61"/>
      <c r="K104" s="61"/>
      <c r="L104" s="61">
        <f t="shared" si="11"/>
        <v>0</v>
      </c>
      <c r="M104" s="61">
        <v>82422.14</v>
      </c>
      <c r="N104" s="61"/>
      <c r="O104" s="61">
        <v>139651.20000000001</v>
      </c>
      <c r="P104" s="61">
        <f t="shared" si="12"/>
        <v>82.422139999999999</v>
      </c>
      <c r="Q104" s="61">
        <v>30178.62</v>
      </c>
      <c r="R104" s="61"/>
      <c r="S104" s="61"/>
      <c r="T104" s="61">
        <f t="shared" si="13"/>
        <v>30.178619999999999</v>
      </c>
      <c r="U104" s="61">
        <v>27050.44</v>
      </c>
      <c r="V104" s="61"/>
      <c r="W104" s="61"/>
      <c r="X104" s="61">
        <f t="shared" si="14"/>
        <v>27.050439999999998</v>
      </c>
      <c r="Y104" s="61"/>
      <c r="Z104" s="61"/>
      <c r="AA104" s="61"/>
      <c r="AB104" s="65">
        <f t="shared" si="8"/>
        <v>139651.19999999998</v>
      </c>
      <c r="AC104" s="65">
        <f t="shared" si="9"/>
        <v>0</v>
      </c>
      <c r="AD104" s="65">
        <f t="shared" si="10"/>
        <v>139651.20000000001</v>
      </c>
      <c r="AE104" s="65">
        <f t="shared" si="15"/>
        <v>139.65119999999999</v>
      </c>
      <c r="AF104" s="66" t="s">
        <v>53</v>
      </c>
      <c r="AG104" s="66"/>
      <c r="AH104" s="66" t="s">
        <v>526</v>
      </c>
      <c r="AI104" s="66" t="s">
        <v>531</v>
      </c>
      <c r="AJ104" s="66" t="s">
        <v>531</v>
      </c>
      <c r="AK104" s="67">
        <v>2019</v>
      </c>
      <c r="AL104" s="66" t="s">
        <v>139</v>
      </c>
    </row>
    <row r="105" spans="2:38" ht="90.75" thickBot="1" x14ac:dyDescent="0.3">
      <c r="B105" s="96" t="s">
        <v>7</v>
      </c>
      <c r="C105" s="91" t="s">
        <v>16</v>
      </c>
      <c r="D105" s="64" t="s">
        <v>335</v>
      </c>
      <c r="E105" s="63" t="s">
        <v>336</v>
      </c>
      <c r="F105" s="68" t="s">
        <v>337</v>
      </c>
      <c r="G105" s="64" t="s">
        <v>123</v>
      </c>
      <c r="H105" s="64" t="s">
        <v>124</v>
      </c>
      <c r="I105" s="61">
        <v>0</v>
      </c>
      <c r="J105" s="61"/>
      <c r="K105" s="61"/>
      <c r="L105" s="61">
        <f t="shared" si="11"/>
        <v>0</v>
      </c>
      <c r="M105" s="61">
        <v>473546.97</v>
      </c>
      <c r="N105" s="61"/>
      <c r="O105" s="61">
        <v>471174.17</v>
      </c>
      <c r="P105" s="61">
        <f t="shared" si="12"/>
        <v>473.54696999999999</v>
      </c>
      <c r="Q105" s="61">
        <v>0</v>
      </c>
      <c r="R105" s="61"/>
      <c r="S105" s="61"/>
      <c r="T105" s="61">
        <f t="shared" si="13"/>
        <v>0</v>
      </c>
      <c r="U105" s="61">
        <v>0</v>
      </c>
      <c r="V105" s="61"/>
      <c r="W105" s="61"/>
      <c r="X105" s="61">
        <f t="shared" si="14"/>
        <v>0</v>
      </c>
      <c r="Y105" s="61"/>
      <c r="Z105" s="61"/>
      <c r="AA105" s="61"/>
      <c r="AB105" s="65">
        <f t="shared" si="8"/>
        <v>473546.97</v>
      </c>
      <c r="AC105" s="65">
        <f t="shared" si="9"/>
        <v>0</v>
      </c>
      <c r="AD105" s="65">
        <f t="shared" si="10"/>
        <v>471174.17</v>
      </c>
      <c r="AE105" s="65">
        <f t="shared" si="15"/>
        <v>473.54696999999999</v>
      </c>
      <c r="AF105" s="66" t="s">
        <v>6</v>
      </c>
      <c r="AG105" s="66"/>
      <c r="AH105" s="66" t="s">
        <v>523</v>
      </c>
      <c r="AI105" s="66" t="s">
        <v>529</v>
      </c>
      <c r="AJ105" s="66" t="s">
        <v>531</v>
      </c>
      <c r="AK105" s="67">
        <v>2019</v>
      </c>
      <c r="AL105" s="66" t="s">
        <v>177</v>
      </c>
    </row>
    <row r="106" spans="2:38" ht="90.75" thickBot="1" x14ac:dyDescent="0.3">
      <c r="B106" s="96" t="s">
        <v>8</v>
      </c>
      <c r="C106" s="91" t="s">
        <v>24</v>
      </c>
      <c r="D106" s="64" t="s">
        <v>345</v>
      </c>
      <c r="E106" s="63" t="s">
        <v>346</v>
      </c>
      <c r="F106" s="68" t="s">
        <v>347</v>
      </c>
      <c r="G106" s="64" t="s">
        <v>95</v>
      </c>
      <c r="H106" s="64" t="s">
        <v>338</v>
      </c>
      <c r="I106" s="61">
        <v>0</v>
      </c>
      <c r="J106" s="61"/>
      <c r="K106" s="61"/>
      <c r="L106" s="61">
        <f t="shared" si="11"/>
        <v>0</v>
      </c>
      <c r="M106" s="61">
        <v>0</v>
      </c>
      <c r="N106" s="61"/>
      <c r="O106" s="61"/>
      <c r="P106" s="61">
        <f t="shared" si="12"/>
        <v>0</v>
      </c>
      <c r="Q106" s="61">
        <v>600000</v>
      </c>
      <c r="R106" s="61"/>
      <c r="S106" s="61"/>
      <c r="T106" s="61">
        <f t="shared" si="13"/>
        <v>600</v>
      </c>
      <c r="U106" s="61">
        <v>0</v>
      </c>
      <c r="V106" s="61"/>
      <c r="W106" s="61"/>
      <c r="X106" s="61">
        <f t="shared" si="14"/>
        <v>0</v>
      </c>
      <c r="Y106" s="61">
        <v>0</v>
      </c>
      <c r="Z106" s="61"/>
      <c r="AA106" s="61"/>
      <c r="AB106" s="65">
        <f t="shared" si="8"/>
        <v>600000</v>
      </c>
      <c r="AC106" s="65">
        <f t="shared" si="9"/>
        <v>0</v>
      </c>
      <c r="AD106" s="65">
        <f t="shared" si="10"/>
        <v>0</v>
      </c>
      <c r="AE106" s="65">
        <f t="shared" si="15"/>
        <v>600</v>
      </c>
      <c r="AF106" s="66" t="s">
        <v>6</v>
      </c>
      <c r="AG106" s="66"/>
      <c r="AH106" s="66" t="s">
        <v>475</v>
      </c>
      <c r="AI106" s="66" t="s">
        <v>531</v>
      </c>
      <c r="AJ106" s="66" t="s">
        <v>531</v>
      </c>
      <c r="AK106" s="67">
        <v>2018</v>
      </c>
      <c r="AL106" s="66" t="s">
        <v>494</v>
      </c>
    </row>
    <row r="107" spans="2:38" ht="90.75" thickBot="1" x14ac:dyDescent="0.3">
      <c r="B107" s="96" t="s">
        <v>8</v>
      </c>
      <c r="C107" s="91" t="s">
        <v>22</v>
      </c>
      <c r="D107" s="64" t="s">
        <v>348</v>
      </c>
      <c r="E107" s="63" t="s">
        <v>349</v>
      </c>
      <c r="F107" s="68" t="s">
        <v>233</v>
      </c>
      <c r="G107" s="64" t="s">
        <v>123</v>
      </c>
      <c r="H107" s="64" t="s">
        <v>338</v>
      </c>
      <c r="I107" s="61">
        <v>0</v>
      </c>
      <c r="J107" s="61"/>
      <c r="K107" s="61"/>
      <c r="L107" s="61">
        <f t="shared" si="11"/>
        <v>0</v>
      </c>
      <c r="M107" s="61">
        <v>0</v>
      </c>
      <c r="N107" s="61"/>
      <c r="O107" s="61"/>
      <c r="P107" s="61">
        <f t="shared" si="12"/>
        <v>0</v>
      </c>
      <c r="Q107" s="61">
        <v>2100000</v>
      </c>
      <c r="R107" s="61"/>
      <c r="S107" s="61"/>
      <c r="T107" s="61">
        <f t="shared" si="13"/>
        <v>2100</v>
      </c>
      <c r="U107" s="61">
        <v>844089.29999999981</v>
      </c>
      <c r="V107" s="61"/>
      <c r="W107" s="61"/>
      <c r="X107" s="61">
        <f t="shared" si="14"/>
        <v>844.08929999999987</v>
      </c>
      <c r="Y107" s="61"/>
      <c r="Z107" s="61"/>
      <c r="AA107" s="61"/>
      <c r="AB107" s="65">
        <f t="shared" si="8"/>
        <v>2944089.3</v>
      </c>
      <c r="AC107" s="65">
        <f t="shared" si="9"/>
        <v>0</v>
      </c>
      <c r="AD107" s="65">
        <f t="shared" si="10"/>
        <v>0</v>
      </c>
      <c r="AE107" s="65">
        <f t="shared" si="15"/>
        <v>2944.0892999999996</v>
      </c>
      <c r="AF107" s="66" t="s">
        <v>6</v>
      </c>
      <c r="AG107" s="66"/>
      <c r="AH107" s="66" t="s">
        <v>475</v>
      </c>
      <c r="AI107" s="66" t="s">
        <v>531</v>
      </c>
      <c r="AJ107" s="66" t="s">
        <v>531</v>
      </c>
      <c r="AK107" s="67">
        <v>2020</v>
      </c>
      <c r="AL107" s="66" t="s">
        <v>494</v>
      </c>
    </row>
    <row r="108" spans="2:38" ht="60.75" thickBot="1" x14ac:dyDescent="0.3">
      <c r="B108" s="96" t="s">
        <v>8</v>
      </c>
      <c r="C108" s="91" t="s">
        <v>22</v>
      </c>
      <c r="D108" s="64" t="s">
        <v>350</v>
      </c>
      <c r="E108" s="63" t="s">
        <v>351</v>
      </c>
      <c r="F108" s="68" t="s">
        <v>233</v>
      </c>
      <c r="G108" s="64" t="s">
        <v>341</v>
      </c>
      <c r="H108" s="64" t="s">
        <v>338</v>
      </c>
      <c r="I108" s="61">
        <v>0</v>
      </c>
      <c r="J108" s="61"/>
      <c r="K108" s="61"/>
      <c r="L108" s="61">
        <f t="shared" si="11"/>
        <v>0</v>
      </c>
      <c r="M108" s="61">
        <v>0</v>
      </c>
      <c r="N108" s="61"/>
      <c r="O108" s="61"/>
      <c r="P108" s="61">
        <f t="shared" si="12"/>
        <v>0</v>
      </c>
      <c r="Q108" s="61">
        <v>300000</v>
      </c>
      <c r="R108" s="61"/>
      <c r="S108" s="61"/>
      <c r="T108" s="61">
        <f t="shared" si="13"/>
        <v>300</v>
      </c>
      <c r="U108" s="61">
        <v>300000</v>
      </c>
      <c r="V108" s="61"/>
      <c r="W108" s="61"/>
      <c r="X108" s="61">
        <f t="shared" si="14"/>
        <v>300</v>
      </c>
      <c r="Y108" s="61">
        <v>100000</v>
      </c>
      <c r="Z108" s="61"/>
      <c r="AA108" s="61"/>
      <c r="AB108" s="65">
        <f t="shared" si="8"/>
        <v>600000</v>
      </c>
      <c r="AC108" s="65">
        <f t="shared" si="9"/>
        <v>0</v>
      </c>
      <c r="AD108" s="65">
        <f t="shared" si="10"/>
        <v>0</v>
      </c>
      <c r="AE108" s="65">
        <f t="shared" si="15"/>
        <v>600</v>
      </c>
      <c r="AF108" s="66" t="s">
        <v>6</v>
      </c>
      <c r="AG108" s="66"/>
      <c r="AH108" s="66" t="s">
        <v>475</v>
      </c>
      <c r="AI108" s="66" t="s">
        <v>531</v>
      </c>
      <c r="AJ108" s="66" t="s">
        <v>531</v>
      </c>
      <c r="AK108" s="67">
        <v>2020</v>
      </c>
      <c r="AL108" s="66" t="s">
        <v>494</v>
      </c>
    </row>
    <row r="109" spans="2:38" ht="45.75" thickBot="1" x14ac:dyDescent="0.3">
      <c r="B109" s="96" t="s">
        <v>8</v>
      </c>
      <c r="C109" s="91" t="s">
        <v>23</v>
      </c>
      <c r="D109" s="64" t="s">
        <v>352</v>
      </c>
      <c r="E109" s="63" t="s">
        <v>353</v>
      </c>
      <c r="F109" s="68" t="s">
        <v>354</v>
      </c>
      <c r="G109" s="64" t="s">
        <v>123</v>
      </c>
      <c r="H109" s="64" t="s">
        <v>338</v>
      </c>
      <c r="I109" s="61">
        <v>0</v>
      </c>
      <c r="J109" s="61"/>
      <c r="K109" s="61"/>
      <c r="L109" s="61">
        <f t="shared" si="11"/>
        <v>0</v>
      </c>
      <c r="M109" s="61">
        <v>0</v>
      </c>
      <c r="N109" s="61"/>
      <c r="O109" s="61"/>
      <c r="P109" s="61">
        <f t="shared" si="12"/>
        <v>0</v>
      </c>
      <c r="Q109" s="61">
        <v>1375000</v>
      </c>
      <c r="R109" s="61"/>
      <c r="S109" s="61"/>
      <c r="T109" s="61">
        <f t="shared" si="13"/>
        <v>1375</v>
      </c>
      <c r="U109" s="61">
        <v>0</v>
      </c>
      <c r="V109" s="61"/>
      <c r="W109" s="61"/>
      <c r="X109" s="61">
        <f t="shared" si="14"/>
        <v>0</v>
      </c>
      <c r="Y109" s="61">
        <v>0</v>
      </c>
      <c r="Z109" s="61"/>
      <c r="AA109" s="61"/>
      <c r="AB109" s="65">
        <f t="shared" si="8"/>
        <v>1375000</v>
      </c>
      <c r="AC109" s="65">
        <f t="shared" si="9"/>
        <v>0</v>
      </c>
      <c r="AD109" s="65">
        <f t="shared" si="10"/>
        <v>0</v>
      </c>
      <c r="AE109" s="65">
        <f t="shared" si="15"/>
        <v>1375</v>
      </c>
      <c r="AF109" s="66" t="s">
        <v>6</v>
      </c>
      <c r="AG109" s="66"/>
      <c r="AH109" s="66" t="s">
        <v>475</v>
      </c>
      <c r="AI109" s="66" t="s">
        <v>531</v>
      </c>
      <c r="AJ109" s="66" t="s">
        <v>531</v>
      </c>
      <c r="AK109" s="67">
        <v>2020</v>
      </c>
      <c r="AL109" s="66" t="s">
        <v>494</v>
      </c>
    </row>
    <row r="110" spans="2:38" ht="45.75" thickBot="1" x14ac:dyDescent="0.3">
      <c r="B110" s="96" t="s">
        <v>8</v>
      </c>
      <c r="C110" s="91" t="s">
        <v>21</v>
      </c>
      <c r="D110" s="64" t="s">
        <v>355</v>
      </c>
      <c r="E110" s="63" t="s">
        <v>356</v>
      </c>
      <c r="F110" s="68" t="s">
        <v>357</v>
      </c>
      <c r="G110" s="64" t="s">
        <v>95</v>
      </c>
      <c r="H110" s="64" t="s">
        <v>338</v>
      </c>
      <c r="I110" s="61">
        <v>0</v>
      </c>
      <c r="J110" s="61"/>
      <c r="K110" s="61"/>
      <c r="L110" s="61">
        <f t="shared" si="11"/>
        <v>0</v>
      </c>
      <c r="M110" s="61">
        <v>0</v>
      </c>
      <c r="N110" s="61"/>
      <c r="O110" s="61"/>
      <c r="P110" s="61">
        <f t="shared" si="12"/>
        <v>0</v>
      </c>
      <c r="Q110" s="61">
        <v>0</v>
      </c>
      <c r="R110" s="61"/>
      <c r="S110" s="61"/>
      <c r="T110" s="61">
        <f t="shared" si="13"/>
        <v>0</v>
      </c>
      <c r="U110" s="61">
        <v>150000</v>
      </c>
      <c r="V110" s="61"/>
      <c r="W110" s="61"/>
      <c r="X110" s="61">
        <f t="shared" si="14"/>
        <v>150</v>
      </c>
      <c r="Y110" s="61">
        <v>75000</v>
      </c>
      <c r="Z110" s="61"/>
      <c r="AA110" s="61"/>
      <c r="AB110" s="65">
        <f t="shared" si="8"/>
        <v>150000</v>
      </c>
      <c r="AC110" s="65">
        <f t="shared" si="9"/>
        <v>0</v>
      </c>
      <c r="AD110" s="65">
        <f t="shared" si="10"/>
        <v>0</v>
      </c>
      <c r="AE110" s="65">
        <f t="shared" si="15"/>
        <v>150</v>
      </c>
      <c r="AF110" s="66" t="s">
        <v>6</v>
      </c>
      <c r="AG110" s="66"/>
      <c r="AH110" s="66" t="s">
        <v>475</v>
      </c>
      <c r="AI110" s="66" t="s">
        <v>531</v>
      </c>
      <c r="AJ110" s="66" t="s">
        <v>531</v>
      </c>
      <c r="AK110" s="67">
        <v>2020</v>
      </c>
      <c r="AL110" s="66" t="s">
        <v>494</v>
      </c>
    </row>
    <row r="111" spans="2:38" ht="60.75" thickBot="1" x14ac:dyDescent="0.3">
      <c r="B111" s="96" t="s">
        <v>8</v>
      </c>
      <c r="C111" s="91" t="s">
        <v>25</v>
      </c>
      <c r="D111" s="64" t="s">
        <v>359</v>
      </c>
      <c r="E111" s="63" t="s">
        <v>360</v>
      </c>
      <c r="F111" s="68" t="s">
        <v>233</v>
      </c>
      <c r="G111" s="64" t="s">
        <v>123</v>
      </c>
      <c r="H111" s="64" t="s">
        <v>338</v>
      </c>
      <c r="I111" s="61">
        <v>0</v>
      </c>
      <c r="J111" s="61"/>
      <c r="K111" s="61"/>
      <c r="L111" s="61">
        <f t="shared" si="11"/>
        <v>0</v>
      </c>
      <c r="M111" s="61">
        <v>0</v>
      </c>
      <c r="N111" s="61"/>
      <c r="O111" s="61"/>
      <c r="P111" s="61">
        <f t="shared" si="12"/>
        <v>0</v>
      </c>
      <c r="Q111" s="61">
        <v>500000</v>
      </c>
      <c r="R111" s="61"/>
      <c r="S111" s="61"/>
      <c r="T111" s="61">
        <f t="shared" si="13"/>
        <v>500</v>
      </c>
      <c r="U111" s="61">
        <v>500000</v>
      </c>
      <c r="V111" s="61"/>
      <c r="W111" s="61"/>
      <c r="X111" s="61">
        <f t="shared" si="14"/>
        <v>500</v>
      </c>
      <c r="Y111" s="61">
        <v>500000</v>
      </c>
      <c r="Z111" s="61"/>
      <c r="AA111" s="61"/>
      <c r="AB111" s="65">
        <f t="shared" si="8"/>
        <v>1000000</v>
      </c>
      <c r="AC111" s="65">
        <f t="shared" si="9"/>
        <v>0</v>
      </c>
      <c r="AD111" s="65">
        <f t="shared" si="10"/>
        <v>0</v>
      </c>
      <c r="AE111" s="65">
        <f t="shared" si="15"/>
        <v>1000</v>
      </c>
      <c r="AF111" s="66" t="s">
        <v>6</v>
      </c>
      <c r="AG111" s="66"/>
      <c r="AH111" s="66" t="s">
        <v>475</v>
      </c>
      <c r="AI111" s="66" t="s">
        <v>531</v>
      </c>
      <c r="AJ111" s="66" t="s">
        <v>531</v>
      </c>
      <c r="AK111" s="67">
        <v>2020</v>
      </c>
      <c r="AL111" s="66" t="s">
        <v>494</v>
      </c>
    </row>
    <row r="112" spans="2:38" ht="75.75" thickBot="1" x14ac:dyDescent="0.3">
      <c r="B112" s="96" t="s">
        <v>8</v>
      </c>
      <c r="C112" s="91" t="s">
        <v>25</v>
      </c>
      <c r="D112" s="64" t="s">
        <v>361</v>
      </c>
      <c r="E112" s="63" t="s">
        <v>362</v>
      </c>
      <c r="F112" s="68" t="s">
        <v>233</v>
      </c>
      <c r="G112" s="64" t="s">
        <v>95</v>
      </c>
      <c r="H112" s="64" t="s">
        <v>338</v>
      </c>
      <c r="I112" s="61">
        <v>0</v>
      </c>
      <c r="J112" s="61"/>
      <c r="K112" s="61"/>
      <c r="L112" s="61">
        <f t="shared" si="11"/>
        <v>0</v>
      </c>
      <c r="M112" s="61">
        <v>0</v>
      </c>
      <c r="N112" s="61"/>
      <c r="O112" s="61"/>
      <c r="P112" s="61">
        <f t="shared" si="12"/>
        <v>0</v>
      </c>
      <c r="Q112" s="61">
        <v>600000</v>
      </c>
      <c r="R112" s="61"/>
      <c r="S112" s="61"/>
      <c r="T112" s="61">
        <f t="shared" si="13"/>
        <v>600</v>
      </c>
      <c r="U112" s="61">
        <v>200000</v>
      </c>
      <c r="V112" s="61"/>
      <c r="W112" s="61"/>
      <c r="X112" s="61">
        <f t="shared" si="14"/>
        <v>200</v>
      </c>
      <c r="Y112" s="61">
        <v>100000</v>
      </c>
      <c r="Z112" s="61"/>
      <c r="AA112" s="61"/>
      <c r="AB112" s="65">
        <f t="shared" si="8"/>
        <v>800000</v>
      </c>
      <c r="AC112" s="65">
        <f t="shared" si="9"/>
        <v>0</v>
      </c>
      <c r="AD112" s="65">
        <f t="shared" si="10"/>
        <v>0</v>
      </c>
      <c r="AE112" s="65">
        <f t="shared" si="15"/>
        <v>800</v>
      </c>
      <c r="AF112" s="66" t="s">
        <v>6</v>
      </c>
      <c r="AG112" s="66"/>
      <c r="AH112" s="66" t="s">
        <v>475</v>
      </c>
      <c r="AI112" s="66" t="s">
        <v>531</v>
      </c>
      <c r="AJ112" s="66" t="s">
        <v>531</v>
      </c>
      <c r="AK112" s="67">
        <v>2020</v>
      </c>
      <c r="AL112" s="66" t="s">
        <v>494</v>
      </c>
    </row>
    <row r="113" spans="2:38" ht="135.75" thickBot="1" x14ac:dyDescent="0.3">
      <c r="B113" s="96" t="s">
        <v>8</v>
      </c>
      <c r="C113" s="91" t="s">
        <v>25</v>
      </c>
      <c r="D113" s="64" t="s">
        <v>363</v>
      </c>
      <c r="E113" s="63" t="s">
        <v>364</v>
      </c>
      <c r="F113" s="68" t="s">
        <v>365</v>
      </c>
      <c r="G113" s="64" t="s">
        <v>95</v>
      </c>
      <c r="H113" s="64" t="s">
        <v>338</v>
      </c>
      <c r="I113" s="61">
        <v>0</v>
      </c>
      <c r="J113" s="61"/>
      <c r="K113" s="61"/>
      <c r="L113" s="61">
        <f t="shared" si="11"/>
        <v>0</v>
      </c>
      <c r="M113" s="61">
        <v>0</v>
      </c>
      <c r="N113" s="61"/>
      <c r="O113" s="61"/>
      <c r="P113" s="61">
        <f t="shared" si="12"/>
        <v>0</v>
      </c>
      <c r="Q113" s="61">
        <v>450000</v>
      </c>
      <c r="R113" s="61"/>
      <c r="S113" s="61"/>
      <c r="T113" s="61">
        <f t="shared" si="13"/>
        <v>450</v>
      </c>
      <c r="U113" s="61">
        <v>500000</v>
      </c>
      <c r="V113" s="61"/>
      <c r="W113" s="61"/>
      <c r="X113" s="61">
        <f t="shared" si="14"/>
        <v>500</v>
      </c>
      <c r="Y113" s="61">
        <v>326520.3</v>
      </c>
      <c r="Z113" s="61"/>
      <c r="AA113" s="61"/>
      <c r="AB113" s="65">
        <f t="shared" si="8"/>
        <v>950000</v>
      </c>
      <c r="AC113" s="65">
        <f t="shared" si="9"/>
        <v>0</v>
      </c>
      <c r="AD113" s="65">
        <f t="shared" si="10"/>
        <v>0</v>
      </c>
      <c r="AE113" s="65">
        <f t="shared" si="15"/>
        <v>950</v>
      </c>
      <c r="AF113" s="66" t="s">
        <v>6</v>
      </c>
      <c r="AG113" s="66"/>
      <c r="AH113" s="66" t="s">
        <v>475</v>
      </c>
      <c r="AI113" s="66" t="s">
        <v>531</v>
      </c>
      <c r="AJ113" s="66" t="s">
        <v>531</v>
      </c>
      <c r="AK113" s="67">
        <v>2020</v>
      </c>
      <c r="AL113" s="66" t="s">
        <v>494</v>
      </c>
    </row>
    <row r="114" spans="2:38" ht="90.75" thickBot="1" x14ac:dyDescent="0.3">
      <c r="B114" s="96" t="s">
        <v>8</v>
      </c>
      <c r="C114" s="91" t="s">
        <v>24</v>
      </c>
      <c r="D114" s="64" t="s">
        <v>345</v>
      </c>
      <c r="E114" s="63" t="s">
        <v>346</v>
      </c>
      <c r="F114" s="68" t="s">
        <v>347</v>
      </c>
      <c r="G114" s="64" t="s">
        <v>95</v>
      </c>
      <c r="H114" s="64" t="s">
        <v>338</v>
      </c>
      <c r="I114" s="61">
        <v>0</v>
      </c>
      <c r="J114" s="61"/>
      <c r="K114" s="61"/>
      <c r="L114" s="61">
        <f t="shared" si="11"/>
        <v>0</v>
      </c>
      <c r="M114" s="61">
        <v>0</v>
      </c>
      <c r="N114" s="61"/>
      <c r="O114" s="61"/>
      <c r="P114" s="61">
        <f t="shared" si="12"/>
        <v>0</v>
      </c>
      <c r="Q114" s="61">
        <v>0</v>
      </c>
      <c r="R114" s="61"/>
      <c r="S114" s="61"/>
      <c r="T114" s="61">
        <f t="shared" si="13"/>
        <v>0</v>
      </c>
      <c r="U114" s="61">
        <v>0</v>
      </c>
      <c r="V114" s="61"/>
      <c r="W114" s="61"/>
      <c r="X114" s="61">
        <f t="shared" si="14"/>
        <v>0</v>
      </c>
      <c r="Y114" s="61"/>
      <c r="Z114" s="61"/>
      <c r="AA114" s="61"/>
      <c r="AB114" s="65">
        <f t="shared" si="8"/>
        <v>0</v>
      </c>
      <c r="AC114" s="65">
        <f t="shared" si="9"/>
        <v>0</v>
      </c>
      <c r="AD114" s="65">
        <f t="shared" si="10"/>
        <v>0</v>
      </c>
      <c r="AE114" s="65">
        <f t="shared" si="15"/>
        <v>0</v>
      </c>
      <c r="AF114" s="66" t="s">
        <v>6</v>
      </c>
      <c r="AG114" s="66"/>
      <c r="AH114" s="66" t="s">
        <v>474</v>
      </c>
      <c r="AI114" s="66" t="s">
        <v>529</v>
      </c>
      <c r="AJ114" s="66"/>
      <c r="AK114" s="67">
        <v>2018</v>
      </c>
      <c r="AL114" s="66" t="s">
        <v>494</v>
      </c>
    </row>
    <row r="115" spans="2:38" ht="90.75" thickBot="1" x14ac:dyDescent="0.3">
      <c r="B115" s="96" t="s">
        <v>8</v>
      </c>
      <c r="C115" s="91" t="s">
        <v>22</v>
      </c>
      <c r="D115" s="64" t="s">
        <v>348</v>
      </c>
      <c r="E115" s="63" t="s">
        <v>349</v>
      </c>
      <c r="F115" s="68" t="s">
        <v>233</v>
      </c>
      <c r="G115" s="64" t="s">
        <v>123</v>
      </c>
      <c r="H115" s="64" t="s">
        <v>338</v>
      </c>
      <c r="I115" s="61">
        <v>0</v>
      </c>
      <c r="J115" s="61"/>
      <c r="K115" s="61"/>
      <c r="L115" s="61">
        <f t="shared" si="11"/>
        <v>0</v>
      </c>
      <c r="M115" s="61">
        <v>1955910.7</v>
      </c>
      <c r="N115" s="61"/>
      <c r="O115" s="61"/>
      <c r="P115" s="61">
        <f t="shared" si="12"/>
        <v>1955.9106999999999</v>
      </c>
      <c r="Q115" s="61">
        <v>0</v>
      </c>
      <c r="R115" s="61"/>
      <c r="S115" s="61"/>
      <c r="T115" s="61">
        <f t="shared" si="13"/>
        <v>0</v>
      </c>
      <c r="U115" s="61">
        <v>0</v>
      </c>
      <c r="V115" s="61"/>
      <c r="W115" s="61"/>
      <c r="X115" s="61">
        <f t="shared" si="14"/>
        <v>0</v>
      </c>
      <c r="Y115" s="61"/>
      <c r="Z115" s="61"/>
      <c r="AA115" s="61"/>
      <c r="AB115" s="65">
        <f t="shared" si="8"/>
        <v>1955910.7</v>
      </c>
      <c r="AC115" s="65">
        <f t="shared" si="9"/>
        <v>0</v>
      </c>
      <c r="AD115" s="65">
        <f t="shared" si="10"/>
        <v>0</v>
      </c>
      <c r="AE115" s="65">
        <f t="shared" si="15"/>
        <v>1955.9106999999999</v>
      </c>
      <c r="AF115" s="66" t="s">
        <v>6</v>
      </c>
      <c r="AG115" s="66"/>
      <c r="AH115" s="66" t="s">
        <v>474</v>
      </c>
      <c r="AI115" s="66" t="s">
        <v>529</v>
      </c>
      <c r="AJ115" s="66" t="s">
        <v>522</v>
      </c>
      <c r="AK115" s="67">
        <v>2020</v>
      </c>
      <c r="AL115" s="66" t="s">
        <v>494</v>
      </c>
    </row>
    <row r="116" spans="2:38" ht="60.75" thickBot="1" x14ac:dyDescent="0.3">
      <c r="B116" s="96" t="s">
        <v>8</v>
      </c>
      <c r="C116" s="91" t="s">
        <v>22</v>
      </c>
      <c r="D116" s="64" t="s">
        <v>350</v>
      </c>
      <c r="E116" s="63" t="s">
        <v>351</v>
      </c>
      <c r="F116" s="68" t="s">
        <v>233</v>
      </c>
      <c r="G116" s="64" t="s">
        <v>341</v>
      </c>
      <c r="H116" s="64" t="s">
        <v>338</v>
      </c>
      <c r="I116" s="61">
        <v>0</v>
      </c>
      <c r="J116" s="61"/>
      <c r="K116" s="61"/>
      <c r="L116" s="61">
        <f t="shared" si="11"/>
        <v>0</v>
      </c>
      <c r="M116" s="61">
        <v>0</v>
      </c>
      <c r="N116" s="61"/>
      <c r="O116" s="61"/>
      <c r="P116" s="61">
        <f t="shared" si="12"/>
        <v>0</v>
      </c>
      <c r="Q116" s="61">
        <v>0</v>
      </c>
      <c r="R116" s="61"/>
      <c r="S116" s="61"/>
      <c r="T116" s="61">
        <f t="shared" si="13"/>
        <v>0</v>
      </c>
      <c r="U116" s="61">
        <v>0</v>
      </c>
      <c r="V116" s="61"/>
      <c r="W116" s="61"/>
      <c r="X116" s="61">
        <f t="shared" si="14"/>
        <v>0</v>
      </c>
      <c r="Y116" s="61"/>
      <c r="Z116" s="61"/>
      <c r="AA116" s="61"/>
      <c r="AB116" s="65">
        <f t="shared" si="8"/>
        <v>0</v>
      </c>
      <c r="AC116" s="65">
        <f t="shared" si="9"/>
        <v>0</v>
      </c>
      <c r="AD116" s="65">
        <f t="shared" si="10"/>
        <v>0</v>
      </c>
      <c r="AE116" s="65">
        <f t="shared" si="15"/>
        <v>0</v>
      </c>
      <c r="AF116" s="66" t="s">
        <v>6</v>
      </c>
      <c r="AG116" s="66"/>
      <c r="AH116" s="66" t="s">
        <v>474</v>
      </c>
      <c r="AI116" s="66" t="s">
        <v>529</v>
      </c>
      <c r="AJ116" s="66"/>
      <c r="AK116" s="67">
        <v>2020</v>
      </c>
      <c r="AL116" s="66" t="s">
        <v>494</v>
      </c>
    </row>
    <row r="117" spans="2:38" ht="45.75" thickBot="1" x14ac:dyDescent="0.3">
      <c r="B117" s="96" t="s">
        <v>8</v>
      </c>
      <c r="C117" s="91" t="s">
        <v>23</v>
      </c>
      <c r="D117" s="64" t="s">
        <v>352</v>
      </c>
      <c r="E117" s="63" t="s">
        <v>353</v>
      </c>
      <c r="F117" s="68" t="s">
        <v>354</v>
      </c>
      <c r="G117" s="64" t="s">
        <v>123</v>
      </c>
      <c r="H117" s="64" t="s">
        <v>338</v>
      </c>
      <c r="I117" s="61">
        <v>0</v>
      </c>
      <c r="J117" s="61"/>
      <c r="K117" s="61"/>
      <c r="L117" s="61">
        <f t="shared" si="11"/>
        <v>0</v>
      </c>
      <c r="M117" s="61">
        <v>0</v>
      </c>
      <c r="N117" s="61"/>
      <c r="O117" s="61"/>
      <c r="P117" s="61">
        <f t="shared" si="12"/>
        <v>0</v>
      </c>
      <c r="Q117" s="61">
        <v>0</v>
      </c>
      <c r="R117" s="61"/>
      <c r="S117" s="61"/>
      <c r="T117" s="61">
        <f t="shared" si="13"/>
        <v>0</v>
      </c>
      <c r="U117" s="61">
        <v>0</v>
      </c>
      <c r="V117" s="61"/>
      <c r="W117" s="61"/>
      <c r="X117" s="61">
        <f t="shared" si="14"/>
        <v>0</v>
      </c>
      <c r="Y117" s="61"/>
      <c r="Z117" s="61"/>
      <c r="AA117" s="61"/>
      <c r="AB117" s="65">
        <f t="shared" si="8"/>
        <v>0</v>
      </c>
      <c r="AC117" s="65">
        <f t="shared" si="9"/>
        <v>0</v>
      </c>
      <c r="AD117" s="65">
        <f t="shared" si="10"/>
        <v>0</v>
      </c>
      <c r="AE117" s="65">
        <f t="shared" si="15"/>
        <v>0</v>
      </c>
      <c r="AF117" s="66" t="s">
        <v>6</v>
      </c>
      <c r="AG117" s="66"/>
      <c r="AH117" s="66" t="s">
        <v>474</v>
      </c>
      <c r="AI117" s="66" t="s">
        <v>529</v>
      </c>
      <c r="AJ117" s="66"/>
      <c r="AK117" s="67">
        <v>2020</v>
      </c>
      <c r="AL117" s="66" t="s">
        <v>494</v>
      </c>
    </row>
    <row r="118" spans="2:38" ht="45.75" thickBot="1" x14ac:dyDescent="0.3">
      <c r="B118" s="96" t="s">
        <v>8</v>
      </c>
      <c r="C118" s="91" t="s">
        <v>21</v>
      </c>
      <c r="D118" s="64" t="s">
        <v>355</v>
      </c>
      <c r="E118" s="63" t="s">
        <v>356</v>
      </c>
      <c r="F118" s="68" t="s">
        <v>357</v>
      </c>
      <c r="G118" s="64" t="s">
        <v>95</v>
      </c>
      <c r="H118" s="64" t="s">
        <v>338</v>
      </c>
      <c r="I118" s="61">
        <v>0</v>
      </c>
      <c r="J118" s="61"/>
      <c r="K118" s="61"/>
      <c r="L118" s="61">
        <f t="shared" si="11"/>
        <v>0</v>
      </c>
      <c r="M118" s="61">
        <v>0</v>
      </c>
      <c r="N118" s="61"/>
      <c r="O118" s="61"/>
      <c r="P118" s="61">
        <f t="shared" si="12"/>
        <v>0</v>
      </c>
      <c r="Q118" s="61">
        <v>0</v>
      </c>
      <c r="R118" s="61"/>
      <c r="S118" s="61"/>
      <c r="T118" s="61">
        <f t="shared" si="13"/>
        <v>0</v>
      </c>
      <c r="U118" s="61">
        <v>0</v>
      </c>
      <c r="V118" s="61"/>
      <c r="W118" s="61"/>
      <c r="X118" s="61">
        <f t="shared" si="14"/>
        <v>0</v>
      </c>
      <c r="Y118" s="61"/>
      <c r="Z118" s="61"/>
      <c r="AA118" s="61"/>
      <c r="AB118" s="65">
        <f t="shared" si="8"/>
        <v>0</v>
      </c>
      <c r="AC118" s="65">
        <f t="shared" si="9"/>
        <v>0</v>
      </c>
      <c r="AD118" s="65">
        <f t="shared" si="10"/>
        <v>0</v>
      </c>
      <c r="AE118" s="65">
        <f t="shared" si="15"/>
        <v>0</v>
      </c>
      <c r="AF118" s="66" t="s">
        <v>6</v>
      </c>
      <c r="AG118" s="66"/>
      <c r="AH118" s="66" t="s">
        <v>474</v>
      </c>
      <c r="AI118" s="66" t="s">
        <v>529</v>
      </c>
      <c r="AJ118" s="66"/>
      <c r="AK118" s="67">
        <v>2020</v>
      </c>
      <c r="AL118" s="66" t="s">
        <v>494</v>
      </c>
    </row>
    <row r="119" spans="2:38" ht="60.75" thickBot="1" x14ac:dyDescent="0.3">
      <c r="B119" s="96" t="s">
        <v>8</v>
      </c>
      <c r="C119" s="91" t="s">
        <v>25</v>
      </c>
      <c r="D119" s="64" t="s">
        <v>359</v>
      </c>
      <c r="E119" s="63" t="s">
        <v>360</v>
      </c>
      <c r="F119" s="68" t="s">
        <v>233</v>
      </c>
      <c r="G119" s="64" t="s">
        <v>123</v>
      </c>
      <c r="H119" s="64" t="s">
        <v>338</v>
      </c>
      <c r="I119" s="61">
        <v>0</v>
      </c>
      <c r="J119" s="61"/>
      <c r="K119" s="61"/>
      <c r="L119" s="61">
        <f t="shared" si="11"/>
        <v>0</v>
      </c>
      <c r="M119" s="61">
        <v>257261.66</v>
      </c>
      <c r="N119" s="61"/>
      <c r="O119" s="61"/>
      <c r="P119" s="61">
        <f t="shared" si="12"/>
        <v>257.26166000000001</v>
      </c>
      <c r="Q119" s="61">
        <v>0</v>
      </c>
      <c r="R119" s="61"/>
      <c r="S119" s="61"/>
      <c r="T119" s="61">
        <f t="shared" si="13"/>
        <v>0</v>
      </c>
      <c r="U119" s="61">
        <v>0</v>
      </c>
      <c r="V119" s="61"/>
      <c r="W119" s="61"/>
      <c r="X119" s="61">
        <f t="shared" si="14"/>
        <v>0</v>
      </c>
      <c r="Y119" s="61"/>
      <c r="Z119" s="61"/>
      <c r="AA119" s="61"/>
      <c r="AB119" s="65">
        <f t="shared" si="8"/>
        <v>257261.66</v>
      </c>
      <c r="AC119" s="65">
        <f t="shared" si="9"/>
        <v>0</v>
      </c>
      <c r="AD119" s="65">
        <f t="shared" si="10"/>
        <v>0</v>
      </c>
      <c r="AE119" s="65">
        <f t="shared" si="15"/>
        <v>257.26166000000001</v>
      </c>
      <c r="AF119" s="66" t="s">
        <v>6</v>
      </c>
      <c r="AG119" s="66"/>
      <c r="AH119" s="66" t="s">
        <v>474</v>
      </c>
      <c r="AI119" s="66" t="s">
        <v>529</v>
      </c>
      <c r="AJ119" s="66" t="s">
        <v>522</v>
      </c>
      <c r="AK119" s="67">
        <v>2020</v>
      </c>
      <c r="AL119" s="66" t="s">
        <v>494</v>
      </c>
    </row>
    <row r="120" spans="2:38" ht="75.75" thickBot="1" x14ac:dyDescent="0.3">
      <c r="B120" s="96" t="s">
        <v>8</v>
      </c>
      <c r="C120" s="91" t="s">
        <v>25</v>
      </c>
      <c r="D120" s="64" t="s">
        <v>361</v>
      </c>
      <c r="E120" s="63" t="s">
        <v>362</v>
      </c>
      <c r="F120" s="68" t="s">
        <v>233</v>
      </c>
      <c r="G120" s="64" t="s">
        <v>95</v>
      </c>
      <c r="H120" s="64" t="s">
        <v>338</v>
      </c>
      <c r="I120" s="61">
        <v>0</v>
      </c>
      <c r="J120" s="61"/>
      <c r="K120" s="61"/>
      <c r="L120" s="61">
        <f t="shared" si="11"/>
        <v>0</v>
      </c>
      <c r="M120" s="61">
        <v>0</v>
      </c>
      <c r="N120" s="61"/>
      <c r="O120" s="61"/>
      <c r="P120" s="61">
        <f t="shared" si="12"/>
        <v>0</v>
      </c>
      <c r="Q120" s="61">
        <v>0</v>
      </c>
      <c r="R120" s="61"/>
      <c r="S120" s="61"/>
      <c r="T120" s="61">
        <f t="shared" si="13"/>
        <v>0</v>
      </c>
      <c r="U120" s="61">
        <v>0</v>
      </c>
      <c r="V120" s="61"/>
      <c r="W120" s="61"/>
      <c r="X120" s="61">
        <f t="shared" si="14"/>
        <v>0</v>
      </c>
      <c r="Y120" s="61"/>
      <c r="Z120" s="61"/>
      <c r="AA120" s="61"/>
      <c r="AB120" s="65">
        <f t="shared" si="8"/>
        <v>0</v>
      </c>
      <c r="AC120" s="65">
        <f t="shared" si="9"/>
        <v>0</v>
      </c>
      <c r="AD120" s="65">
        <f t="shared" si="10"/>
        <v>0</v>
      </c>
      <c r="AE120" s="65">
        <f t="shared" si="15"/>
        <v>0</v>
      </c>
      <c r="AF120" s="66" t="s">
        <v>6</v>
      </c>
      <c r="AG120" s="66"/>
      <c r="AH120" s="66" t="s">
        <v>474</v>
      </c>
      <c r="AI120" s="66" t="s">
        <v>529</v>
      </c>
      <c r="AJ120" s="66"/>
      <c r="AK120" s="67">
        <v>2020</v>
      </c>
      <c r="AL120" s="66" t="s">
        <v>494</v>
      </c>
    </row>
    <row r="121" spans="2:38" ht="135.75" thickBot="1" x14ac:dyDescent="0.3">
      <c r="B121" s="96" t="s">
        <v>8</v>
      </c>
      <c r="C121" s="91" t="s">
        <v>25</v>
      </c>
      <c r="D121" s="64" t="s">
        <v>363</v>
      </c>
      <c r="E121" s="63" t="s">
        <v>364</v>
      </c>
      <c r="F121" s="68" t="s">
        <v>365</v>
      </c>
      <c r="G121" s="64" t="s">
        <v>95</v>
      </c>
      <c r="H121" s="64" t="s">
        <v>338</v>
      </c>
      <c r="I121" s="61">
        <v>0</v>
      </c>
      <c r="J121" s="61"/>
      <c r="K121" s="61"/>
      <c r="L121" s="61">
        <f t="shared" si="11"/>
        <v>0</v>
      </c>
      <c r="M121" s="61">
        <v>325425.78000000003</v>
      </c>
      <c r="N121" s="61"/>
      <c r="O121" s="61"/>
      <c r="P121" s="61">
        <f t="shared" si="12"/>
        <v>325.42578000000003</v>
      </c>
      <c r="Q121" s="61">
        <v>0</v>
      </c>
      <c r="R121" s="61"/>
      <c r="S121" s="61"/>
      <c r="T121" s="61">
        <f t="shared" si="13"/>
        <v>0</v>
      </c>
      <c r="U121" s="61">
        <v>0</v>
      </c>
      <c r="V121" s="61"/>
      <c r="W121" s="61"/>
      <c r="X121" s="61">
        <f t="shared" si="14"/>
        <v>0</v>
      </c>
      <c r="Y121" s="61"/>
      <c r="Z121" s="61"/>
      <c r="AA121" s="61"/>
      <c r="AB121" s="65">
        <f t="shared" si="8"/>
        <v>325425.78000000003</v>
      </c>
      <c r="AC121" s="65">
        <f t="shared" si="9"/>
        <v>0</v>
      </c>
      <c r="AD121" s="65">
        <f t="shared" si="10"/>
        <v>0</v>
      </c>
      <c r="AE121" s="65">
        <f t="shared" si="15"/>
        <v>325.42578000000003</v>
      </c>
      <c r="AF121" s="66" t="s">
        <v>6</v>
      </c>
      <c r="AG121" s="66"/>
      <c r="AH121" s="66" t="s">
        <v>474</v>
      </c>
      <c r="AI121" s="66" t="s">
        <v>529</v>
      </c>
      <c r="AJ121" s="66" t="s">
        <v>522</v>
      </c>
      <c r="AK121" s="67">
        <v>2020</v>
      </c>
      <c r="AL121" s="66" t="s">
        <v>494</v>
      </c>
    </row>
    <row r="122" spans="2:38" ht="60.75" thickBot="1" x14ac:dyDescent="0.3">
      <c r="B122" s="96" t="s">
        <v>9</v>
      </c>
      <c r="C122" s="91" t="s">
        <v>26</v>
      </c>
      <c r="D122" s="64" t="s">
        <v>366</v>
      </c>
      <c r="E122" s="63" t="s">
        <v>367</v>
      </c>
      <c r="F122" s="68" t="s">
        <v>368</v>
      </c>
      <c r="G122" s="64" t="s">
        <v>95</v>
      </c>
      <c r="H122" s="64" t="s">
        <v>338</v>
      </c>
      <c r="I122" s="61">
        <v>0</v>
      </c>
      <c r="J122" s="61"/>
      <c r="K122" s="61"/>
      <c r="L122" s="61">
        <f t="shared" si="11"/>
        <v>0</v>
      </c>
      <c r="M122" s="61">
        <v>0</v>
      </c>
      <c r="N122" s="61"/>
      <c r="O122" s="61"/>
      <c r="P122" s="61">
        <f t="shared" si="12"/>
        <v>0</v>
      </c>
      <c r="Q122" s="61">
        <v>400000</v>
      </c>
      <c r="R122" s="61"/>
      <c r="S122" s="61"/>
      <c r="T122" s="61">
        <f t="shared" si="13"/>
        <v>400</v>
      </c>
      <c r="U122" s="61">
        <v>200000</v>
      </c>
      <c r="V122" s="61"/>
      <c r="W122" s="61"/>
      <c r="X122" s="61">
        <f t="shared" si="14"/>
        <v>200</v>
      </c>
      <c r="Y122" s="61">
        <v>100000</v>
      </c>
      <c r="Z122" s="61"/>
      <c r="AA122" s="61"/>
      <c r="AB122" s="65">
        <f t="shared" si="8"/>
        <v>600000</v>
      </c>
      <c r="AC122" s="65">
        <f t="shared" si="9"/>
        <v>0</v>
      </c>
      <c r="AD122" s="65">
        <f t="shared" si="10"/>
        <v>0</v>
      </c>
      <c r="AE122" s="65">
        <f t="shared" si="15"/>
        <v>600</v>
      </c>
      <c r="AF122" s="66" t="s">
        <v>6</v>
      </c>
      <c r="AG122" s="66"/>
      <c r="AH122" s="66" t="s">
        <v>475</v>
      </c>
      <c r="AI122" s="66" t="s">
        <v>531</v>
      </c>
      <c r="AJ122" s="66" t="s">
        <v>531</v>
      </c>
      <c r="AK122" s="67">
        <v>2020</v>
      </c>
      <c r="AL122" s="66" t="s">
        <v>494</v>
      </c>
    </row>
    <row r="123" spans="2:38" ht="60.75" thickBot="1" x14ac:dyDescent="0.3">
      <c r="B123" s="96" t="s">
        <v>9</v>
      </c>
      <c r="C123" s="91" t="s">
        <v>26</v>
      </c>
      <c r="D123" s="64" t="s">
        <v>369</v>
      </c>
      <c r="E123" s="63" t="s">
        <v>370</v>
      </c>
      <c r="F123" s="68" t="s">
        <v>371</v>
      </c>
      <c r="G123" s="64" t="s">
        <v>341</v>
      </c>
      <c r="H123" s="64" t="s">
        <v>338</v>
      </c>
      <c r="I123" s="61">
        <v>0</v>
      </c>
      <c r="J123" s="61"/>
      <c r="K123" s="61"/>
      <c r="L123" s="61">
        <f t="shared" si="11"/>
        <v>0</v>
      </c>
      <c r="M123" s="61">
        <v>0</v>
      </c>
      <c r="N123" s="61"/>
      <c r="O123" s="61"/>
      <c r="P123" s="61">
        <f t="shared" si="12"/>
        <v>0</v>
      </c>
      <c r="Q123" s="61">
        <v>400000</v>
      </c>
      <c r="R123" s="61"/>
      <c r="S123" s="61"/>
      <c r="T123" s="61">
        <f t="shared" si="13"/>
        <v>400</v>
      </c>
      <c r="U123" s="61">
        <v>200000</v>
      </c>
      <c r="V123" s="61"/>
      <c r="W123" s="61"/>
      <c r="X123" s="61">
        <f t="shared" si="14"/>
        <v>200</v>
      </c>
      <c r="Y123" s="61">
        <v>100000</v>
      </c>
      <c r="Z123" s="61"/>
      <c r="AA123" s="61"/>
      <c r="AB123" s="65">
        <f t="shared" si="8"/>
        <v>600000</v>
      </c>
      <c r="AC123" s="65">
        <f t="shared" si="9"/>
        <v>0</v>
      </c>
      <c r="AD123" s="65">
        <f t="shared" si="10"/>
        <v>0</v>
      </c>
      <c r="AE123" s="65">
        <f t="shared" si="15"/>
        <v>600</v>
      </c>
      <c r="AF123" s="66" t="s">
        <v>6</v>
      </c>
      <c r="AG123" s="66"/>
      <c r="AH123" s="66" t="s">
        <v>475</v>
      </c>
      <c r="AI123" s="66" t="s">
        <v>531</v>
      </c>
      <c r="AJ123" s="66" t="s">
        <v>531</v>
      </c>
      <c r="AK123" s="67">
        <v>2020</v>
      </c>
      <c r="AL123" s="66" t="s">
        <v>494</v>
      </c>
    </row>
    <row r="124" spans="2:38" ht="45.75" thickBot="1" x14ac:dyDescent="0.3">
      <c r="B124" s="96" t="s">
        <v>9</v>
      </c>
      <c r="C124" s="91" t="s">
        <v>26</v>
      </c>
      <c r="D124" s="64" t="s">
        <v>372</v>
      </c>
      <c r="E124" s="63" t="s">
        <v>373</v>
      </c>
      <c r="F124" s="68" t="s">
        <v>374</v>
      </c>
      <c r="G124" s="64" t="s">
        <v>342</v>
      </c>
      <c r="H124" s="64" t="s">
        <v>124</v>
      </c>
      <c r="I124" s="61">
        <v>0</v>
      </c>
      <c r="J124" s="61"/>
      <c r="K124" s="61"/>
      <c r="L124" s="61">
        <f t="shared" si="11"/>
        <v>0</v>
      </c>
      <c r="M124" s="61">
        <v>0</v>
      </c>
      <c r="N124" s="61"/>
      <c r="O124" s="61"/>
      <c r="P124" s="61">
        <f t="shared" si="12"/>
        <v>0</v>
      </c>
      <c r="Q124" s="61">
        <v>0</v>
      </c>
      <c r="R124" s="61"/>
      <c r="S124" s="61"/>
      <c r="T124" s="61">
        <f t="shared" si="13"/>
        <v>0</v>
      </c>
      <c r="U124" s="61">
        <v>1000000</v>
      </c>
      <c r="V124" s="61"/>
      <c r="W124" s="61"/>
      <c r="X124" s="61">
        <f t="shared" si="14"/>
        <v>1000</v>
      </c>
      <c r="Y124" s="61">
        <v>500000</v>
      </c>
      <c r="Z124" s="61"/>
      <c r="AA124" s="61"/>
      <c r="AB124" s="65">
        <f t="shared" si="8"/>
        <v>1000000</v>
      </c>
      <c r="AC124" s="65">
        <f t="shared" si="9"/>
        <v>0</v>
      </c>
      <c r="AD124" s="65">
        <f t="shared" si="10"/>
        <v>0</v>
      </c>
      <c r="AE124" s="65">
        <f t="shared" si="15"/>
        <v>1000</v>
      </c>
      <c r="AF124" s="66" t="s">
        <v>6</v>
      </c>
      <c r="AG124" s="66"/>
      <c r="AH124" s="66" t="s">
        <v>475</v>
      </c>
      <c r="AI124" s="66" t="s">
        <v>531</v>
      </c>
      <c r="AJ124" s="66" t="s">
        <v>531</v>
      </c>
      <c r="AK124" s="67">
        <v>2020</v>
      </c>
      <c r="AL124" s="66" t="s">
        <v>494</v>
      </c>
    </row>
    <row r="125" spans="2:38" ht="60.75" thickBot="1" x14ac:dyDescent="0.3">
      <c r="B125" s="96" t="s">
        <v>9</v>
      </c>
      <c r="C125" s="91" t="s">
        <v>26</v>
      </c>
      <c r="D125" s="64" t="s">
        <v>366</v>
      </c>
      <c r="E125" s="63" t="s">
        <v>367</v>
      </c>
      <c r="F125" s="68" t="s">
        <v>368</v>
      </c>
      <c r="G125" s="64" t="s">
        <v>95</v>
      </c>
      <c r="H125" s="64" t="s">
        <v>338</v>
      </c>
      <c r="I125" s="61">
        <v>0</v>
      </c>
      <c r="J125" s="61"/>
      <c r="K125" s="61"/>
      <c r="L125" s="61">
        <f t="shared" si="11"/>
        <v>0</v>
      </c>
      <c r="M125" s="61">
        <v>0</v>
      </c>
      <c r="N125" s="61"/>
      <c r="O125" s="61"/>
      <c r="P125" s="61">
        <f t="shared" si="12"/>
        <v>0</v>
      </c>
      <c r="Q125" s="61">
        <v>0</v>
      </c>
      <c r="R125" s="61"/>
      <c r="S125" s="61"/>
      <c r="T125" s="61">
        <f t="shared" si="13"/>
        <v>0</v>
      </c>
      <c r="U125" s="61">
        <v>0</v>
      </c>
      <c r="V125" s="61"/>
      <c r="W125" s="61"/>
      <c r="X125" s="61">
        <f t="shared" si="14"/>
        <v>0</v>
      </c>
      <c r="Y125" s="61"/>
      <c r="Z125" s="61"/>
      <c r="AA125" s="61"/>
      <c r="AB125" s="65">
        <f t="shared" si="8"/>
        <v>0</v>
      </c>
      <c r="AC125" s="65">
        <f t="shared" si="9"/>
        <v>0</v>
      </c>
      <c r="AD125" s="65">
        <f t="shared" si="10"/>
        <v>0</v>
      </c>
      <c r="AE125" s="65">
        <f t="shared" si="15"/>
        <v>0</v>
      </c>
      <c r="AF125" s="66" t="s">
        <v>6</v>
      </c>
      <c r="AG125" s="66"/>
      <c r="AH125" s="66" t="s">
        <v>474</v>
      </c>
      <c r="AI125" s="66" t="s">
        <v>529</v>
      </c>
      <c r="AJ125" s="66"/>
      <c r="AK125" s="67">
        <v>2020</v>
      </c>
      <c r="AL125" s="66" t="s">
        <v>494</v>
      </c>
    </row>
    <row r="126" spans="2:38" ht="60.75" thickBot="1" x14ac:dyDescent="0.3">
      <c r="B126" s="96" t="s">
        <v>9</v>
      </c>
      <c r="C126" s="91" t="s">
        <v>26</v>
      </c>
      <c r="D126" s="64" t="s">
        <v>369</v>
      </c>
      <c r="E126" s="63" t="s">
        <v>370</v>
      </c>
      <c r="F126" s="68" t="s">
        <v>371</v>
      </c>
      <c r="G126" s="64" t="s">
        <v>341</v>
      </c>
      <c r="H126" s="64" t="s">
        <v>338</v>
      </c>
      <c r="I126" s="61">
        <v>0</v>
      </c>
      <c r="J126" s="61"/>
      <c r="K126" s="61"/>
      <c r="L126" s="61">
        <f t="shared" si="11"/>
        <v>0</v>
      </c>
      <c r="M126" s="61">
        <v>0</v>
      </c>
      <c r="N126" s="61"/>
      <c r="O126" s="61"/>
      <c r="P126" s="61">
        <f t="shared" si="12"/>
        <v>0</v>
      </c>
      <c r="Q126" s="61">
        <v>0</v>
      </c>
      <c r="R126" s="61"/>
      <c r="S126" s="61"/>
      <c r="T126" s="61">
        <f t="shared" si="13"/>
        <v>0</v>
      </c>
      <c r="U126" s="61">
        <v>0</v>
      </c>
      <c r="V126" s="61"/>
      <c r="W126" s="61"/>
      <c r="X126" s="61">
        <f t="shared" si="14"/>
        <v>0</v>
      </c>
      <c r="Y126" s="61"/>
      <c r="Z126" s="61"/>
      <c r="AA126" s="61"/>
      <c r="AB126" s="65">
        <f t="shared" si="8"/>
        <v>0</v>
      </c>
      <c r="AC126" s="65">
        <f t="shared" si="9"/>
        <v>0</v>
      </c>
      <c r="AD126" s="65">
        <f t="shared" si="10"/>
        <v>0</v>
      </c>
      <c r="AE126" s="65">
        <f t="shared" si="15"/>
        <v>0</v>
      </c>
      <c r="AF126" s="66" t="s">
        <v>6</v>
      </c>
      <c r="AG126" s="66"/>
      <c r="AH126" s="66" t="s">
        <v>474</v>
      </c>
      <c r="AI126" s="66" t="s">
        <v>529</v>
      </c>
      <c r="AJ126" s="66"/>
      <c r="AK126" s="67">
        <v>2020</v>
      </c>
      <c r="AL126" s="66" t="s">
        <v>494</v>
      </c>
    </row>
    <row r="127" spans="2:38" ht="45.75" thickBot="1" x14ac:dyDescent="0.3">
      <c r="B127" s="96" t="s">
        <v>9</v>
      </c>
      <c r="C127" s="91" t="s">
        <v>26</v>
      </c>
      <c r="D127" s="64" t="s">
        <v>372</v>
      </c>
      <c r="E127" s="63" t="s">
        <v>373</v>
      </c>
      <c r="F127" s="68" t="s">
        <v>374</v>
      </c>
      <c r="G127" s="64" t="s">
        <v>342</v>
      </c>
      <c r="H127" s="64" t="s">
        <v>124</v>
      </c>
      <c r="I127" s="61">
        <v>0</v>
      </c>
      <c r="J127" s="61"/>
      <c r="K127" s="61"/>
      <c r="L127" s="61">
        <f t="shared" si="11"/>
        <v>0</v>
      </c>
      <c r="M127" s="61">
        <v>0</v>
      </c>
      <c r="N127" s="61"/>
      <c r="O127" s="61"/>
      <c r="P127" s="61">
        <f t="shared" si="12"/>
        <v>0</v>
      </c>
      <c r="Q127" s="61">
        <v>0</v>
      </c>
      <c r="R127" s="61"/>
      <c r="S127" s="61"/>
      <c r="T127" s="61">
        <f t="shared" si="13"/>
        <v>0</v>
      </c>
      <c r="U127" s="61">
        <v>0</v>
      </c>
      <c r="V127" s="61"/>
      <c r="W127" s="61"/>
      <c r="X127" s="61">
        <f t="shared" si="14"/>
        <v>0</v>
      </c>
      <c r="Y127" s="61"/>
      <c r="Z127" s="61"/>
      <c r="AA127" s="61"/>
      <c r="AB127" s="65">
        <f t="shared" si="8"/>
        <v>0</v>
      </c>
      <c r="AC127" s="65">
        <f t="shared" si="9"/>
        <v>0</v>
      </c>
      <c r="AD127" s="65">
        <f t="shared" si="10"/>
        <v>0</v>
      </c>
      <c r="AE127" s="65">
        <f t="shared" si="15"/>
        <v>0</v>
      </c>
      <c r="AF127" s="66" t="s">
        <v>6</v>
      </c>
      <c r="AG127" s="66"/>
      <c r="AH127" s="66" t="s">
        <v>474</v>
      </c>
      <c r="AI127" s="66" t="s">
        <v>529</v>
      </c>
      <c r="AJ127" s="66"/>
      <c r="AK127" s="67">
        <v>2020</v>
      </c>
      <c r="AL127" s="66" t="s">
        <v>494</v>
      </c>
    </row>
    <row r="128" spans="2:38" ht="171.75" customHeight="1" thickBot="1" x14ac:dyDescent="0.3">
      <c r="B128" s="96" t="s">
        <v>9</v>
      </c>
      <c r="C128" s="91" t="s">
        <v>26</v>
      </c>
      <c r="D128" s="64" t="s">
        <v>140</v>
      </c>
      <c r="E128" s="63" t="s">
        <v>141</v>
      </c>
      <c r="F128" s="68" t="s">
        <v>142</v>
      </c>
      <c r="G128" s="64" t="s">
        <v>123</v>
      </c>
      <c r="H128" s="64" t="s">
        <v>124</v>
      </c>
      <c r="I128" s="61">
        <v>0</v>
      </c>
      <c r="J128" s="61"/>
      <c r="K128" s="61"/>
      <c r="L128" s="61">
        <f t="shared" si="11"/>
        <v>0</v>
      </c>
      <c r="M128" s="61">
        <v>0</v>
      </c>
      <c r="N128" s="61"/>
      <c r="O128" s="61"/>
      <c r="P128" s="61">
        <f t="shared" si="12"/>
        <v>0</v>
      </c>
      <c r="Q128" s="61">
        <v>3919693.5</v>
      </c>
      <c r="R128" s="61"/>
      <c r="S128" s="61"/>
      <c r="T128" s="61">
        <f t="shared" si="13"/>
        <v>3919.6934999999999</v>
      </c>
      <c r="U128" s="61">
        <v>0</v>
      </c>
      <c r="V128" s="61"/>
      <c r="W128" s="61"/>
      <c r="X128" s="61">
        <f t="shared" si="14"/>
        <v>0</v>
      </c>
      <c r="Y128" s="61"/>
      <c r="Z128" s="61"/>
      <c r="AA128" s="61"/>
      <c r="AB128" s="65">
        <f t="shared" si="8"/>
        <v>3919693.5</v>
      </c>
      <c r="AC128" s="65">
        <f t="shared" si="9"/>
        <v>0</v>
      </c>
      <c r="AD128" s="65">
        <f t="shared" si="10"/>
        <v>0</v>
      </c>
      <c r="AE128" s="65">
        <f t="shared" si="15"/>
        <v>3919.6934999999999</v>
      </c>
      <c r="AF128" s="66" t="s">
        <v>53</v>
      </c>
      <c r="AG128" s="66"/>
      <c r="AH128" s="66" t="s">
        <v>477</v>
      </c>
      <c r="AI128" s="66" t="s">
        <v>531</v>
      </c>
      <c r="AJ128" s="66" t="s">
        <v>531</v>
      </c>
      <c r="AK128" s="67">
        <v>2020</v>
      </c>
      <c r="AL128" s="66" t="s">
        <v>147</v>
      </c>
    </row>
    <row r="129" spans="2:38" ht="172.5" customHeight="1" thickBot="1" x14ac:dyDescent="0.3">
      <c r="B129" s="96" t="s">
        <v>9</v>
      </c>
      <c r="C129" s="91" t="s">
        <v>26</v>
      </c>
      <c r="D129" s="64" t="s">
        <v>140</v>
      </c>
      <c r="E129" s="63" t="s">
        <v>141</v>
      </c>
      <c r="F129" s="68" t="s">
        <v>142</v>
      </c>
      <c r="G129" s="64" t="s">
        <v>123</v>
      </c>
      <c r="H129" s="64" t="s">
        <v>124</v>
      </c>
      <c r="I129" s="61">
        <v>0</v>
      </c>
      <c r="J129" s="61"/>
      <c r="K129" s="61"/>
      <c r="L129" s="61">
        <f t="shared" si="11"/>
        <v>0</v>
      </c>
      <c r="M129" s="61">
        <v>0</v>
      </c>
      <c r="N129" s="61"/>
      <c r="O129" s="61"/>
      <c r="P129" s="61">
        <f t="shared" si="12"/>
        <v>0</v>
      </c>
      <c r="Q129" s="61">
        <v>0</v>
      </c>
      <c r="R129" s="61"/>
      <c r="S129" s="61"/>
      <c r="T129" s="61">
        <f t="shared" si="13"/>
        <v>0</v>
      </c>
      <c r="U129" s="61">
        <v>827230.5</v>
      </c>
      <c r="V129" s="61"/>
      <c r="W129" s="61"/>
      <c r="X129" s="61">
        <f t="shared" si="14"/>
        <v>827.23050000000001</v>
      </c>
      <c r="Y129" s="61"/>
      <c r="Z129" s="61"/>
      <c r="AA129" s="61"/>
      <c r="AB129" s="65">
        <f t="shared" si="8"/>
        <v>827230.5</v>
      </c>
      <c r="AC129" s="65">
        <f t="shared" si="9"/>
        <v>0</v>
      </c>
      <c r="AD129" s="65">
        <f t="shared" si="10"/>
        <v>0</v>
      </c>
      <c r="AE129" s="65">
        <f t="shared" si="15"/>
        <v>827.23050000000001</v>
      </c>
      <c r="AF129" s="66" t="s">
        <v>53</v>
      </c>
      <c r="AG129" s="66"/>
      <c r="AH129" s="66" t="s">
        <v>477</v>
      </c>
      <c r="AI129" s="66" t="s">
        <v>531</v>
      </c>
      <c r="AJ129" s="66" t="s">
        <v>531</v>
      </c>
      <c r="AK129" s="67">
        <v>2020</v>
      </c>
      <c r="AL129" s="66" t="s">
        <v>148</v>
      </c>
    </row>
    <row r="130" spans="2:38" ht="75.75" thickBot="1" x14ac:dyDescent="0.3">
      <c r="B130" s="96" t="s">
        <v>9</v>
      </c>
      <c r="C130" s="91" t="s">
        <v>26</v>
      </c>
      <c r="D130" s="64" t="s">
        <v>143</v>
      </c>
      <c r="E130" s="63" t="s">
        <v>144</v>
      </c>
      <c r="F130" s="68" t="s">
        <v>145</v>
      </c>
      <c r="G130" s="64" t="s">
        <v>123</v>
      </c>
      <c r="H130" s="64" t="s">
        <v>124</v>
      </c>
      <c r="I130" s="61">
        <v>0</v>
      </c>
      <c r="J130" s="61"/>
      <c r="K130" s="61"/>
      <c r="L130" s="61">
        <f t="shared" si="11"/>
        <v>0</v>
      </c>
      <c r="M130" s="61">
        <v>0</v>
      </c>
      <c r="N130" s="61"/>
      <c r="O130" s="61"/>
      <c r="P130" s="61">
        <f t="shared" si="12"/>
        <v>0</v>
      </c>
      <c r="Q130" s="61">
        <v>0</v>
      </c>
      <c r="R130" s="61"/>
      <c r="S130" s="61"/>
      <c r="T130" s="61">
        <f t="shared" si="13"/>
        <v>0</v>
      </c>
      <c r="U130" s="61">
        <v>2973348</v>
      </c>
      <c r="V130" s="61"/>
      <c r="W130" s="61"/>
      <c r="X130" s="61">
        <f t="shared" si="14"/>
        <v>2973.348</v>
      </c>
      <c r="Y130" s="61"/>
      <c r="Z130" s="61"/>
      <c r="AA130" s="61"/>
      <c r="AB130" s="65">
        <f t="shared" si="8"/>
        <v>2973348</v>
      </c>
      <c r="AC130" s="65">
        <f t="shared" si="9"/>
        <v>0</v>
      </c>
      <c r="AD130" s="65">
        <f t="shared" si="10"/>
        <v>0</v>
      </c>
      <c r="AE130" s="65">
        <f t="shared" si="15"/>
        <v>2973.348</v>
      </c>
      <c r="AF130" s="66" t="s">
        <v>53</v>
      </c>
      <c r="AG130" s="66"/>
      <c r="AH130" s="66" t="s">
        <v>477</v>
      </c>
      <c r="AI130" s="66" t="s">
        <v>531</v>
      </c>
      <c r="AJ130" s="66" t="s">
        <v>531</v>
      </c>
      <c r="AK130" s="67">
        <v>2020</v>
      </c>
      <c r="AL130" s="66" t="s">
        <v>139</v>
      </c>
    </row>
    <row r="131" spans="2:38" ht="75.75" thickBot="1" x14ac:dyDescent="0.3">
      <c r="B131" s="96" t="s">
        <v>9</v>
      </c>
      <c r="C131" s="91" t="s">
        <v>26</v>
      </c>
      <c r="D131" s="64" t="s">
        <v>143</v>
      </c>
      <c r="E131" s="63" t="s">
        <v>144</v>
      </c>
      <c r="F131" s="68" t="s">
        <v>146</v>
      </c>
      <c r="G131" s="64" t="s">
        <v>123</v>
      </c>
      <c r="H131" s="64" t="s">
        <v>124</v>
      </c>
      <c r="I131" s="61">
        <v>0</v>
      </c>
      <c r="J131" s="61"/>
      <c r="K131" s="61"/>
      <c r="L131" s="61">
        <f t="shared" si="11"/>
        <v>0</v>
      </c>
      <c r="M131" s="61">
        <v>0</v>
      </c>
      <c r="N131" s="61"/>
      <c r="O131" s="61"/>
      <c r="P131" s="61">
        <f t="shared" si="12"/>
        <v>0</v>
      </c>
      <c r="Q131" s="61">
        <v>0</v>
      </c>
      <c r="R131" s="61"/>
      <c r="S131" s="61"/>
      <c r="T131" s="61">
        <f t="shared" si="13"/>
        <v>0</v>
      </c>
      <c r="U131" s="61">
        <v>991116</v>
      </c>
      <c r="V131" s="61"/>
      <c r="W131" s="61"/>
      <c r="X131" s="61">
        <f t="shared" si="14"/>
        <v>991.11599999999999</v>
      </c>
      <c r="Y131" s="61"/>
      <c r="Z131" s="61"/>
      <c r="AA131" s="61"/>
      <c r="AB131" s="65">
        <f t="shared" si="8"/>
        <v>991116</v>
      </c>
      <c r="AC131" s="65">
        <f t="shared" si="9"/>
        <v>0</v>
      </c>
      <c r="AD131" s="65">
        <f t="shared" si="10"/>
        <v>0</v>
      </c>
      <c r="AE131" s="65">
        <f t="shared" si="15"/>
        <v>991.11599999999999</v>
      </c>
      <c r="AF131" s="66" t="s">
        <v>53</v>
      </c>
      <c r="AG131" s="66"/>
      <c r="AH131" s="66" t="s">
        <v>477</v>
      </c>
      <c r="AI131" s="66" t="s">
        <v>531</v>
      </c>
      <c r="AJ131" s="66" t="s">
        <v>531</v>
      </c>
      <c r="AK131" s="67">
        <v>2019</v>
      </c>
      <c r="AL131" s="66" t="s">
        <v>139</v>
      </c>
    </row>
    <row r="132" spans="2:38" ht="90.75" thickBot="1" x14ac:dyDescent="0.3">
      <c r="B132" s="96" t="s">
        <v>9</v>
      </c>
      <c r="C132" s="91" t="s">
        <v>26</v>
      </c>
      <c r="D132" s="64" t="s">
        <v>96</v>
      </c>
      <c r="E132" s="63" t="s">
        <v>97</v>
      </c>
      <c r="F132" s="68" t="s">
        <v>126</v>
      </c>
      <c r="G132" s="64" t="s">
        <v>123</v>
      </c>
      <c r="H132" s="64" t="s">
        <v>124</v>
      </c>
      <c r="I132" s="61">
        <v>463206.15</v>
      </c>
      <c r="J132" s="61"/>
      <c r="K132" s="61">
        <v>378795.86</v>
      </c>
      <c r="L132" s="61">
        <f t="shared" si="11"/>
        <v>463.20615000000004</v>
      </c>
      <c r="M132" s="61">
        <v>0</v>
      </c>
      <c r="N132" s="61"/>
      <c r="O132" s="61"/>
      <c r="P132" s="61">
        <f t="shared" si="12"/>
        <v>0</v>
      </c>
      <c r="Q132" s="61">
        <v>0</v>
      </c>
      <c r="R132" s="61"/>
      <c r="S132" s="61"/>
      <c r="T132" s="61">
        <f t="shared" si="13"/>
        <v>0</v>
      </c>
      <c r="U132" s="61">
        <v>0</v>
      </c>
      <c r="V132" s="61"/>
      <c r="W132" s="61"/>
      <c r="X132" s="61">
        <f t="shared" si="14"/>
        <v>0</v>
      </c>
      <c r="Y132" s="61"/>
      <c r="Z132" s="61"/>
      <c r="AA132" s="61"/>
      <c r="AB132" s="65">
        <f t="shared" si="8"/>
        <v>463206.15</v>
      </c>
      <c r="AC132" s="65">
        <f t="shared" si="9"/>
        <v>0</v>
      </c>
      <c r="AD132" s="65">
        <f t="shared" si="10"/>
        <v>378795.86</v>
      </c>
      <c r="AE132" s="65">
        <f t="shared" si="15"/>
        <v>463.20615000000004</v>
      </c>
      <c r="AF132" s="66" t="s">
        <v>53</v>
      </c>
      <c r="AG132" s="66"/>
      <c r="AH132" s="66" t="s">
        <v>522</v>
      </c>
      <c r="AI132" s="66" t="s">
        <v>529</v>
      </c>
      <c r="AJ132" s="66" t="s">
        <v>522</v>
      </c>
      <c r="AK132" s="67">
        <v>2018</v>
      </c>
      <c r="AL132" s="66" t="s">
        <v>150</v>
      </c>
    </row>
    <row r="133" spans="2:38" ht="96" customHeight="1" thickBot="1" x14ac:dyDescent="0.3">
      <c r="B133" s="96" t="s">
        <v>9</v>
      </c>
      <c r="C133" s="91" t="s">
        <v>26</v>
      </c>
      <c r="D133" s="64" t="s">
        <v>98</v>
      </c>
      <c r="E133" s="63" t="s">
        <v>99</v>
      </c>
      <c r="F133" s="68" t="s">
        <v>126</v>
      </c>
      <c r="G133" s="64" t="s">
        <v>123</v>
      </c>
      <c r="H133" s="64" t="s">
        <v>124</v>
      </c>
      <c r="I133" s="61">
        <v>5048480.3099999996</v>
      </c>
      <c r="J133" s="61"/>
      <c r="K133" s="61">
        <v>3488497.03</v>
      </c>
      <c r="L133" s="61">
        <f t="shared" si="11"/>
        <v>5048.4803099999999</v>
      </c>
      <c r="M133" s="61">
        <v>0</v>
      </c>
      <c r="N133" s="61"/>
      <c r="O133" s="61"/>
      <c r="P133" s="61">
        <f t="shared" si="12"/>
        <v>0</v>
      </c>
      <c r="Q133" s="61">
        <v>0</v>
      </c>
      <c r="R133" s="61"/>
      <c r="S133" s="61"/>
      <c r="T133" s="61">
        <f t="shared" si="13"/>
        <v>0</v>
      </c>
      <c r="U133" s="61">
        <v>0</v>
      </c>
      <c r="V133" s="61"/>
      <c r="W133" s="61"/>
      <c r="X133" s="61">
        <f t="shared" si="14"/>
        <v>0</v>
      </c>
      <c r="Y133" s="61"/>
      <c r="Z133" s="61"/>
      <c r="AA133" s="61"/>
      <c r="AB133" s="65">
        <f t="shared" si="8"/>
        <v>5048480.3099999996</v>
      </c>
      <c r="AC133" s="65">
        <f t="shared" si="9"/>
        <v>0</v>
      </c>
      <c r="AD133" s="65">
        <f t="shared" si="10"/>
        <v>3488497.03</v>
      </c>
      <c r="AE133" s="65">
        <f t="shared" si="15"/>
        <v>5048.4803099999999</v>
      </c>
      <c r="AF133" s="66" t="s">
        <v>53</v>
      </c>
      <c r="AG133" s="66"/>
      <c r="AH133" s="66" t="s">
        <v>522</v>
      </c>
      <c r="AI133" s="66" t="s">
        <v>529</v>
      </c>
      <c r="AJ133" s="66" t="s">
        <v>522</v>
      </c>
      <c r="AK133" s="67">
        <v>2018</v>
      </c>
      <c r="AL133" s="66" t="s">
        <v>138</v>
      </c>
    </row>
    <row r="134" spans="2:38" ht="85.5" customHeight="1" thickBot="1" x14ac:dyDescent="0.3">
      <c r="B134" s="96" t="s">
        <v>9</v>
      </c>
      <c r="C134" s="91" t="s">
        <v>26</v>
      </c>
      <c r="D134" s="64" t="s">
        <v>100</v>
      </c>
      <c r="E134" s="63" t="s">
        <v>524</v>
      </c>
      <c r="F134" s="68" t="s">
        <v>126</v>
      </c>
      <c r="G134" s="64" t="s">
        <v>123</v>
      </c>
      <c r="H134" s="64" t="s">
        <v>124</v>
      </c>
      <c r="I134" s="61">
        <v>5570868.5800000001</v>
      </c>
      <c r="J134" s="61"/>
      <c r="K134" s="61">
        <v>5458564.9400000004</v>
      </c>
      <c r="L134" s="61">
        <f t="shared" si="11"/>
        <v>5570.8685800000003</v>
      </c>
      <c r="M134" s="61">
        <v>0</v>
      </c>
      <c r="N134" s="61"/>
      <c r="O134" s="61"/>
      <c r="P134" s="61">
        <f t="shared" si="12"/>
        <v>0</v>
      </c>
      <c r="Q134" s="61">
        <v>0</v>
      </c>
      <c r="R134" s="61"/>
      <c r="S134" s="61"/>
      <c r="T134" s="61">
        <f t="shared" si="13"/>
        <v>0</v>
      </c>
      <c r="U134" s="61">
        <v>0</v>
      </c>
      <c r="V134" s="61"/>
      <c r="W134" s="61"/>
      <c r="X134" s="61">
        <f t="shared" si="14"/>
        <v>0</v>
      </c>
      <c r="Y134" s="61"/>
      <c r="Z134" s="61"/>
      <c r="AA134" s="61"/>
      <c r="AB134" s="65">
        <f t="shared" si="8"/>
        <v>5570868.5800000001</v>
      </c>
      <c r="AC134" s="65">
        <f t="shared" si="9"/>
        <v>0</v>
      </c>
      <c r="AD134" s="65">
        <f t="shared" si="10"/>
        <v>5458564.9400000004</v>
      </c>
      <c r="AE134" s="65">
        <f t="shared" si="15"/>
        <v>5570.8685800000003</v>
      </c>
      <c r="AF134" s="66" t="s">
        <v>53</v>
      </c>
      <c r="AG134" s="66"/>
      <c r="AH134" s="66" t="s">
        <v>523</v>
      </c>
      <c r="AI134" s="66" t="s">
        <v>531</v>
      </c>
      <c r="AJ134" s="66" t="s">
        <v>531</v>
      </c>
      <c r="AK134" s="67">
        <v>2018</v>
      </c>
      <c r="AL134" s="66" t="s">
        <v>151</v>
      </c>
    </row>
    <row r="135" spans="2:38" ht="107.25" customHeight="1" thickBot="1" x14ac:dyDescent="0.3">
      <c r="B135" s="96" t="s">
        <v>9</v>
      </c>
      <c r="C135" s="91" t="s">
        <v>26</v>
      </c>
      <c r="D135" s="64" t="s">
        <v>101</v>
      </c>
      <c r="E135" s="63" t="s">
        <v>525</v>
      </c>
      <c r="F135" s="68" t="s">
        <v>126</v>
      </c>
      <c r="G135" s="64" t="s">
        <v>123</v>
      </c>
      <c r="H135" s="64" t="s">
        <v>124</v>
      </c>
      <c r="I135" s="61">
        <v>2010420.02</v>
      </c>
      <c r="J135" s="61"/>
      <c r="K135" s="61">
        <v>1388251.97</v>
      </c>
      <c r="L135" s="61">
        <f t="shared" si="11"/>
        <v>2010.42002</v>
      </c>
      <c r="M135" s="61">
        <v>0</v>
      </c>
      <c r="N135" s="61"/>
      <c r="O135" s="61"/>
      <c r="P135" s="61">
        <f t="shared" si="12"/>
        <v>0</v>
      </c>
      <c r="Q135" s="61">
        <v>0</v>
      </c>
      <c r="R135" s="61"/>
      <c r="S135" s="61"/>
      <c r="T135" s="61">
        <f t="shared" si="13"/>
        <v>0</v>
      </c>
      <c r="U135" s="61">
        <v>0</v>
      </c>
      <c r="V135" s="61"/>
      <c r="W135" s="61"/>
      <c r="X135" s="61">
        <f t="shared" si="14"/>
        <v>0</v>
      </c>
      <c r="Y135" s="61"/>
      <c r="Z135" s="61"/>
      <c r="AA135" s="61"/>
      <c r="AB135" s="65">
        <f t="shared" si="8"/>
        <v>2010420.02</v>
      </c>
      <c r="AC135" s="65">
        <f t="shared" si="9"/>
        <v>0</v>
      </c>
      <c r="AD135" s="65">
        <f t="shared" si="10"/>
        <v>1388251.97</v>
      </c>
      <c r="AE135" s="65">
        <f t="shared" si="15"/>
        <v>2010.42002</v>
      </c>
      <c r="AF135" s="66" t="s">
        <v>53</v>
      </c>
      <c r="AG135" s="66"/>
      <c r="AH135" s="66" t="s">
        <v>522</v>
      </c>
      <c r="AI135" s="66" t="s">
        <v>529</v>
      </c>
      <c r="AJ135" s="66" t="s">
        <v>522</v>
      </c>
      <c r="AK135" s="67">
        <v>2018</v>
      </c>
      <c r="AL135" s="66" t="s">
        <v>151</v>
      </c>
    </row>
    <row r="136" spans="2:38" ht="60.75" thickBot="1" x14ac:dyDescent="0.3">
      <c r="B136" s="96" t="s">
        <v>9</v>
      </c>
      <c r="C136" s="91" t="s">
        <v>26</v>
      </c>
      <c r="D136" s="64" t="s">
        <v>102</v>
      </c>
      <c r="E136" s="63" t="s">
        <v>103</v>
      </c>
      <c r="F136" s="68" t="s">
        <v>126</v>
      </c>
      <c r="G136" s="64" t="s">
        <v>123</v>
      </c>
      <c r="H136" s="64" t="s">
        <v>124</v>
      </c>
      <c r="I136" s="61">
        <v>4471827.3</v>
      </c>
      <c r="J136" s="61"/>
      <c r="K136" s="61">
        <v>4938380.62</v>
      </c>
      <c r="L136" s="61">
        <f t="shared" si="11"/>
        <v>4471.8272999999999</v>
      </c>
      <c r="M136" s="61">
        <v>0</v>
      </c>
      <c r="N136" s="61"/>
      <c r="O136" s="61"/>
      <c r="P136" s="61">
        <f t="shared" si="12"/>
        <v>0</v>
      </c>
      <c r="Q136" s="61">
        <v>0</v>
      </c>
      <c r="R136" s="61"/>
      <c r="S136" s="61"/>
      <c r="T136" s="61">
        <f t="shared" si="13"/>
        <v>0</v>
      </c>
      <c r="U136" s="61">
        <v>0</v>
      </c>
      <c r="V136" s="61"/>
      <c r="W136" s="61"/>
      <c r="X136" s="61">
        <f t="shared" si="14"/>
        <v>0</v>
      </c>
      <c r="Y136" s="61"/>
      <c r="Z136" s="61"/>
      <c r="AA136" s="61"/>
      <c r="AB136" s="65">
        <f t="shared" si="8"/>
        <v>4471827.3</v>
      </c>
      <c r="AC136" s="65">
        <f t="shared" si="9"/>
        <v>0</v>
      </c>
      <c r="AD136" s="65">
        <f t="shared" si="10"/>
        <v>4938380.62</v>
      </c>
      <c r="AE136" s="65">
        <f t="shared" si="15"/>
        <v>4471.8272999999999</v>
      </c>
      <c r="AF136" s="66" t="s">
        <v>53</v>
      </c>
      <c r="AG136" s="66"/>
      <c r="AH136" s="66" t="s">
        <v>523</v>
      </c>
      <c r="AI136" s="66" t="s">
        <v>531</v>
      </c>
      <c r="AJ136" s="66" t="s">
        <v>531</v>
      </c>
      <c r="AK136" s="67">
        <v>2018</v>
      </c>
      <c r="AL136" s="66" t="s">
        <v>152</v>
      </c>
    </row>
    <row r="137" spans="2:38" ht="60.75" thickBot="1" x14ac:dyDescent="0.3">
      <c r="B137" s="96" t="s">
        <v>9</v>
      </c>
      <c r="C137" s="91" t="s">
        <v>26</v>
      </c>
      <c r="D137" s="64" t="s">
        <v>104</v>
      </c>
      <c r="E137" s="63" t="s">
        <v>105</v>
      </c>
      <c r="F137" s="68" t="s">
        <v>126</v>
      </c>
      <c r="G137" s="64" t="s">
        <v>123</v>
      </c>
      <c r="H137" s="64" t="s">
        <v>124</v>
      </c>
      <c r="I137" s="61">
        <v>1724375.89</v>
      </c>
      <c r="J137" s="61"/>
      <c r="K137" s="61">
        <v>2077561.3099999998</v>
      </c>
      <c r="L137" s="61">
        <f t="shared" si="11"/>
        <v>1724.3758899999998</v>
      </c>
      <c r="M137" s="61">
        <v>0</v>
      </c>
      <c r="N137" s="61"/>
      <c r="O137" s="61"/>
      <c r="P137" s="61">
        <f t="shared" si="12"/>
        <v>0</v>
      </c>
      <c r="Q137" s="61">
        <v>0</v>
      </c>
      <c r="R137" s="61"/>
      <c r="S137" s="61"/>
      <c r="T137" s="61">
        <f t="shared" si="13"/>
        <v>0</v>
      </c>
      <c r="U137" s="61">
        <v>0</v>
      </c>
      <c r="V137" s="61"/>
      <c r="W137" s="61"/>
      <c r="X137" s="61">
        <f t="shared" si="14"/>
        <v>0</v>
      </c>
      <c r="Y137" s="61"/>
      <c r="Z137" s="61"/>
      <c r="AA137" s="61"/>
      <c r="AB137" s="65">
        <f t="shared" si="8"/>
        <v>1724375.89</v>
      </c>
      <c r="AC137" s="65">
        <f t="shared" si="9"/>
        <v>0</v>
      </c>
      <c r="AD137" s="65">
        <f t="shared" si="10"/>
        <v>2077561.3099999998</v>
      </c>
      <c r="AE137" s="65">
        <f t="shared" si="15"/>
        <v>1724.3758899999998</v>
      </c>
      <c r="AF137" s="66" t="s">
        <v>53</v>
      </c>
      <c r="AG137" s="66"/>
      <c r="AH137" s="66" t="s">
        <v>523</v>
      </c>
      <c r="AI137" s="66" t="s">
        <v>531</v>
      </c>
      <c r="AJ137" s="66" t="s">
        <v>531</v>
      </c>
      <c r="AK137" s="67">
        <v>2018</v>
      </c>
      <c r="AL137" s="66" t="s">
        <v>152</v>
      </c>
    </row>
    <row r="138" spans="2:38" ht="105.75" thickBot="1" x14ac:dyDescent="0.3">
      <c r="B138" s="96" t="s">
        <v>9</v>
      </c>
      <c r="C138" s="91" t="s">
        <v>26</v>
      </c>
      <c r="D138" s="64" t="s">
        <v>106</v>
      </c>
      <c r="E138" s="63" t="s">
        <v>107</v>
      </c>
      <c r="F138" s="68" t="s">
        <v>126</v>
      </c>
      <c r="G138" s="64" t="s">
        <v>123</v>
      </c>
      <c r="H138" s="64" t="s">
        <v>124</v>
      </c>
      <c r="I138" s="61">
        <v>150788.94</v>
      </c>
      <c r="J138" s="61"/>
      <c r="K138" s="61">
        <v>158725.20000000001</v>
      </c>
      <c r="L138" s="61">
        <f t="shared" si="11"/>
        <v>150.78894</v>
      </c>
      <c r="M138" s="61">
        <v>0</v>
      </c>
      <c r="N138" s="61"/>
      <c r="O138" s="61"/>
      <c r="P138" s="61">
        <f t="shared" si="12"/>
        <v>0</v>
      </c>
      <c r="Q138" s="61">
        <v>0</v>
      </c>
      <c r="R138" s="61"/>
      <c r="S138" s="61"/>
      <c r="T138" s="61">
        <f t="shared" si="13"/>
        <v>0</v>
      </c>
      <c r="U138" s="61">
        <v>0</v>
      </c>
      <c r="V138" s="61"/>
      <c r="W138" s="61"/>
      <c r="X138" s="61">
        <f t="shared" si="14"/>
        <v>0</v>
      </c>
      <c r="Y138" s="61"/>
      <c r="Z138" s="61"/>
      <c r="AA138" s="61"/>
      <c r="AB138" s="65">
        <f t="shared" ref="AB138:AB201" si="16">SUM(I138,M138,Q138,U138)</f>
        <v>150788.94</v>
      </c>
      <c r="AC138" s="65">
        <f t="shared" ref="AC138:AC201" si="17">SUM(J138,N138,R138,V138)</f>
        <v>0</v>
      </c>
      <c r="AD138" s="65">
        <f t="shared" ref="AD138:AD201" si="18">SUM(K138,O138,S138,W138)</f>
        <v>158725.20000000001</v>
      </c>
      <c r="AE138" s="65">
        <f t="shared" si="15"/>
        <v>150.78894</v>
      </c>
      <c r="AF138" s="66" t="s">
        <v>53</v>
      </c>
      <c r="AG138" s="66"/>
      <c r="AH138" s="66" t="s">
        <v>523</v>
      </c>
      <c r="AI138" s="66" t="s">
        <v>531</v>
      </c>
      <c r="AJ138" s="66" t="s">
        <v>531</v>
      </c>
      <c r="AK138" s="67">
        <v>2018</v>
      </c>
      <c r="AL138" s="66" t="s">
        <v>153</v>
      </c>
    </row>
    <row r="139" spans="2:38" ht="139.5" customHeight="1" thickBot="1" x14ac:dyDescent="0.3">
      <c r="B139" s="96" t="s">
        <v>9</v>
      </c>
      <c r="C139" s="91" t="s">
        <v>26</v>
      </c>
      <c r="D139" s="64" t="s">
        <v>154</v>
      </c>
      <c r="E139" s="63" t="s">
        <v>155</v>
      </c>
      <c r="F139" s="68" t="s">
        <v>126</v>
      </c>
      <c r="G139" s="64" t="s">
        <v>123</v>
      </c>
      <c r="H139" s="64" t="s">
        <v>124</v>
      </c>
      <c r="I139" s="61">
        <v>0</v>
      </c>
      <c r="J139" s="61"/>
      <c r="K139" s="61"/>
      <c r="L139" s="61">
        <f t="shared" ref="L139:L202" si="19">I139/1000</f>
        <v>0</v>
      </c>
      <c r="M139" s="61">
        <v>3113630.77</v>
      </c>
      <c r="N139" s="61"/>
      <c r="O139" s="61">
        <v>5222895.3499999996</v>
      </c>
      <c r="P139" s="61">
        <f t="shared" ref="P139:P202" si="20">M139/1000</f>
        <v>3113.6307700000002</v>
      </c>
      <c r="Q139" s="61">
        <v>1140046.78</v>
      </c>
      <c r="R139" s="61"/>
      <c r="S139" s="61"/>
      <c r="T139" s="61">
        <f t="shared" ref="T139:T202" si="21">Q139/1000</f>
        <v>1140.0467800000001</v>
      </c>
      <c r="U139" s="61">
        <v>1021874.42</v>
      </c>
      <c r="V139" s="61"/>
      <c r="W139" s="61"/>
      <c r="X139" s="61">
        <f t="shared" ref="X139:X202" si="22">U139/1000</f>
        <v>1021.87442</v>
      </c>
      <c r="Y139" s="61"/>
      <c r="Z139" s="61"/>
      <c r="AA139" s="61"/>
      <c r="AB139" s="65">
        <f t="shared" si="16"/>
        <v>5275551.97</v>
      </c>
      <c r="AC139" s="65">
        <f t="shared" si="17"/>
        <v>0</v>
      </c>
      <c r="AD139" s="65">
        <f t="shared" si="18"/>
        <v>5222895.3499999996</v>
      </c>
      <c r="AE139" s="65">
        <f t="shared" ref="AE139:AE202" si="23">AB139/1000</f>
        <v>5275.5519699999995</v>
      </c>
      <c r="AF139" s="66" t="s">
        <v>53</v>
      </c>
      <c r="AG139" s="66"/>
      <c r="AH139" s="66" t="s">
        <v>523</v>
      </c>
      <c r="AI139" s="66" t="s">
        <v>531</v>
      </c>
      <c r="AJ139" s="66" t="s">
        <v>531</v>
      </c>
      <c r="AK139" s="67">
        <v>2019</v>
      </c>
      <c r="AL139" s="66" t="s">
        <v>151</v>
      </c>
    </row>
    <row r="140" spans="2:38" ht="75.75" thickBot="1" x14ac:dyDescent="0.3">
      <c r="B140" s="96" t="s">
        <v>9</v>
      </c>
      <c r="C140" s="91" t="s">
        <v>26</v>
      </c>
      <c r="D140" s="64" t="s">
        <v>156</v>
      </c>
      <c r="E140" s="63" t="s">
        <v>157</v>
      </c>
      <c r="F140" s="68" t="s">
        <v>126</v>
      </c>
      <c r="G140" s="64" t="s">
        <v>123</v>
      </c>
      <c r="H140" s="64" t="s">
        <v>124</v>
      </c>
      <c r="I140" s="61">
        <v>0</v>
      </c>
      <c r="J140" s="61"/>
      <c r="K140" s="61"/>
      <c r="L140" s="61">
        <f t="shared" si="19"/>
        <v>0</v>
      </c>
      <c r="M140" s="61">
        <v>2132824.1800000002</v>
      </c>
      <c r="N140" s="61"/>
      <c r="O140" s="61">
        <v>3602318.09</v>
      </c>
      <c r="P140" s="61">
        <f t="shared" si="20"/>
        <v>2132.8241800000001</v>
      </c>
      <c r="Q140" s="61">
        <v>780927.32</v>
      </c>
      <c r="R140" s="61"/>
      <c r="S140" s="61"/>
      <c r="T140" s="61">
        <f t="shared" si="21"/>
        <v>780.9273199999999</v>
      </c>
      <c r="U140" s="61">
        <v>699979.74</v>
      </c>
      <c r="V140" s="61"/>
      <c r="W140" s="61"/>
      <c r="X140" s="61">
        <f t="shared" si="22"/>
        <v>699.97973999999999</v>
      </c>
      <c r="Y140" s="61"/>
      <c r="Z140" s="61"/>
      <c r="AA140" s="61"/>
      <c r="AB140" s="65">
        <f t="shared" si="16"/>
        <v>3613731.24</v>
      </c>
      <c r="AC140" s="65">
        <f t="shared" si="17"/>
        <v>0</v>
      </c>
      <c r="AD140" s="65">
        <f t="shared" si="18"/>
        <v>3602318.09</v>
      </c>
      <c r="AE140" s="65">
        <f t="shared" si="23"/>
        <v>3613.7312400000001</v>
      </c>
      <c r="AF140" s="66" t="s">
        <v>53</v>
      </c>
      <c r="AG140" s="66"/>
      <c r="AH140" s="66" t="s">
        <v>523</v>
      </c>
      <c r="AI140" s="66" t="s">
        <v>531</v>
      </c>
      <c r="AJ140" s="66" t="s">
        <v>531</v>
      </c>
      <c r="AK140" s="67">
        <v>2019</v>
      </c>
      <c r="AL140" s="66" t="s">
        <v>151</v>
      </c>
    </row>
    <row r="141" spans="2:38" ht="90.75" thickBot="1" x14ac:dyDescent="0.3">
      <c r="B141" s="96" t="s">
        <v>9</v>
      </c>
      <c r="C141" s="91" t="s">
        <v>26</v>
      </c>
      <c r="D141" s="64" t="s">
        <v>158</v>
      </c>
      <c r="E141" s="63" t="s">
        <v>159</v>
      </c>
      <c r="F141" s="68" t="s">
        <v>126</v>
      </c>
      <c r="G141" s="64" t="s">
        <v>123</v>
      </c>
      <c r="H141" s="64" t="s">
        <v>124</v>
      </c>
      <c r="I141" s="61">
        <v>0</v>
      </c>
      <c r="J141" s="61"/>
      <c r="K141" s="61"/>
      <c r="L141" s="61">
        <f t="shared" si="19"/>
        <v>0</v>
      </c>
      <c r="M141" s="61">
        <v>936086.49</v>
      </c>
      <c r="N141" s="61"/>
      <c r="O141" s="61">
        <v>1497307.11</v>
      </c>
      <c r="P141" s="61">
        <f t="shared" si="20"/>
        <v>936.08649000000003</v>
      </c>
      <c r="Q141" s="61">
        <v>342745.33</v>
      </c>
      <c r="R141" s="61"/>
      <c r="S141" s="61"/>
      <c r="T141" s="61">
        <f t="shared" si="21"/>
        <v>342.74533000000002</v>
      </c>
      <c r="U141" s="61">
        <v>307217.81</v>
      </c>
      <c r="V141" s="61"/>
      <c r="W141" s="61"/>
      <c r="X141" s="61">
        <f t="shared" si="22"/>
        <v>307.21780999999999</v>
      </c>
      <c r="Y141" s="61"/>
      <c r="Z141" s="61"/>
      <c r="AA141" s="61"/>
      <c r="AB141" s="65">
        <f t="shared" si="16"/>
        <v>1586049.6300000001</v>
      </c>
      <c r="AC141" s="65">
        <f t="shared" si="17"/>
        <v>0</v>
      </c>
      <c r="AD141" s="65">
        <f t="shared" si="18"/>
        <v>1497307.11</v>
      </c>
      <c r="AE141" s="65">
        <f t="shared" si="23"/>
        <v>1586.0496300000002</v>
      </c>
      <c r="AF141" s="66" t="s">
        <v>53</v>
      </c>
      <c r="AG141" s="66"/>
      <c r="AH141" s="66" t="s">
        <v>523</v>
      </c>
      <c r="AI141" s="66" t="s">
        <v>531</v>
      </c>
      <c r="AJ141" s="66" t="s">
        <v>531</v>
      </c>
      <c r="AK141" s="67">
        <v>2019</v>
      </c>
      <c r="AL141" s="66" t="s">
        <v>166</v>
      </c>
    </row>
    <row r="142" spans="2:38" ht="75.75" thickBot="1" x14ac:dyDescent="0.3">
      <c r="B142" s="96" t="s">
        <v>9</v>
      </c>
      <c r="C142" s="91" t="s">
        <v>26</v>
      </c>
      <c r="D142" s="64" t="s">
        <v>160</v>
      </c>
      <c r="E142" s="63" t="s">
        <v>161</v>
      </c>
      <c r="F142" s="68" t="s">
        <v>126</v>
      </c>
      <c r="G142" s="64" t="s">
        <v>123</v>
      </c>
      <c r="H142" s="64" t="s">
        <v>124</v>
      </c>
      <c r="I142" s="61">
        <v>0</v>
      </c>
      <c r="J142" s="61"/>
      <c r="K142" s="61"/>
      <c r="L142" s="61">
        <f t="shared" si="19"/>
        <v>0</v>
      </c>
      <c r="M142" s="61">
        <v>2557138.64</v>
      </c>
      <c r="N142" s="61"/>
      <c r="O142" s="61">
        <v>4088884.86</v>
      </c>
      <c r="P142" s="61">
        <f t="shared" si="20"/>
        <v>2557.1386400000001</v>
      </c>
      <c r="Q142" s="61">
        <v>936288.82</v>
      </c>
      <c r="R142" s="61"/>
      <c r="S142" s="61"/>
      <c r="T142" s="61">
        <f t="shared" si="21"/>
        <v>936.28881999999999</v>
      </c>
      <c r="U142" s="61">
        <v>839237.13</v>
      </c>
      <c r="V142" s="61"/>
      <c r="W142" s="61"/>
      <c r="X142" s="61">
        <f t="shared" si="22"/>
        <v>839.23712999999998</v>
      </c>
      <c r="Y142" s="61"/>
      <c r="Z142" s="61"/>
      <c r="AA142" s="61"/>
      <c r="AB142" s="65">
        <f t="shared" si="16"/>
        <v>4332664.59</v>
      </c>
      <c r="AC142" s="65">
        <f t="shared" si="17"/>
        <v>0</v>
      </c>
      <c r="AD142" s="65">
        <f t="shared" si="18"/>
        <v>4088884.86</v>
      </c>
      <c r="AE142" s="65">
        <f t="shared" si="23"/>
        <v>4332.6645899999994</v>
      </c>
      <c r="AF142" s="66" t="s">
        <v>53</v>
      </c>
      <c r="AG142" s="66"/>
      <c r="AH142" s="66" t="s">
        <v>523</v>
      </c>
      <c r="AI142" s="66" t="s">
        <v>531</v>
      </c>
      <c r="AJ142" s="66" t="s">
        <v>531</v>
      </c>
      <c r="AK142" s="67">
        <v>2019</v>
      </c>
      <c r="AL142" s="66" t="s">
        <v>137</v>
      </c>
    </row>
    <row r="143" spans="2:38" ht="75.75" thickBot="1" x14ac:dyDescent="0.3">
      <c r="B143" s="96" t="s">
        <v>9</v>
      </c>
      <c r="C143" s="91" t="s">
        <v>26</v>
      </c>
      <c r="D143" s="64" t="s">
        <v>162</v>
      </c>
      <c r="E143" s="63" t="s">
        <v>163</v>
      </c>
      <c r="F143" s="68" t="s">
        <v>126</v>
      </c>
      <c r="G143" s="64" t="s">
        <v>123</v>
      </c>
      <c r="H143" s="64" t="s">
        <v>124</v>
      </c>
      <c r="I143" s="61">
        <v>0</v>
      </c>
      <c r="J143" s="61"/>
      <c r="K143" s="61"/>
      <c r="L143" s="61">
        <f t="shared" si="19"/>
        <v>0</v>
      </c>
      <c r="M143" s="61">
        <v>1604507.95</v>
      </c>
      <c r="N143" s="61"/>
      <c r="O143" s="61">
        <v>2718583.45</v>
      </c>
      <c r="P143" s="61">
        <f t="shared" si="20"/>
        <v>1604.5079499999999</v>
      </c>
      <c r="Q143" s="61">
        <v>587485.88</v>
      </c>
      <c r="R143" s="61"/>
      <c r="S143" s="61"/>
      <c r="T143" s="61">
        <f t="shared" si="21"/>
        <v>587.48587999999995</v>
      </c>
      <c r="U143" s="61">
        <v>526589.61</v>
      </c>
      <c r="V143" s="61"/>
      <c r="W143" s="61"/>
      <c r="X143" s="61">
        <f t="shared" si="22"/>
        <v>526.58960999999999</v>
      </c>
      <c r="Y143" s="61"/>
      <c r="Z143" s="61"/>
      <c r="AA143" s="61"/>
      <c r="AB143" s="65">
        <f t="shared" si="16"/>
        <v>2718583.44</v>
      </c>
      <c r="AC143" s="65">
        <f t="shared" si="17"/>
        <v>0</v>
      </c>
      <c r="AD143" s="65">
        <f t="shared" si="18"/>
        <v>2718583.45</v>
      </c>
      <c r="AE143" s="65">
        <f t="shared" si="23"/>
        <v>2718.5834399999999</v>
      </c>
      <c r="AF143" s="66" t="s">
        <v>53</v>
      </c>
      <c r="AG143" s="66"/>
      <c r="AH143" s="66" t="s">
        <v>523</v>
      </c>
      <c r="AI143" s="66" t="s">
        <v>531</v>
      </c>
      <c r="AJ143" s="66" t="s">
        <v>531</v>
      </c>
      <c r="AK143" s="67">
        <v>2019</v>
      </c>
      <c r="AL143" s="66" t="s">
        <v>167</v>
      </c>
    </row>
    <row r="144" spans="2:38" ht="60.75" thickBot="1" x14ac:dyDescent="0.3">
      <c r="B144" s="96" t="s">
        <v>9</v>
      </c>
      <c r="C144" s="91" t="s">
        <v>26</v>
      </c>
      <c r="D144" s="64" t="s">
        <v>164</v>
      </c>
      <c r="E144" s="63" t="s">
        <v>165</v>
      </c>
      <c r="F144" s="68" t="s">
        <v>126</v>
      </c>
      <c r="G144" s="64" t="s">
        <v>123</v>
      </c>
      <c r="H144" s="64" t="s">
        <v>124</v>
      </c>
      <c r="I144" s="61">
        <v>0</v>
      </c>
      <c r="J144" s="61"/>
      <c r="K144" s="61"/>
      <c r="L144" s="61">
        <f t="shared" si="19"/>
        <v>0</v>
      </c>
      <c r="M144" s="61">
        <v>1821339.88</v>
      </c>
      <c r="N144" s="61"/>
      <c r="O144" s="61">
        <v>3011851.08</v>
      </c>
      <c r="P144" s="61">
        <f t="shared" si="20"/>
        <v>1821.33988</v>
      </c>
      <c r="Q144" s="61">
        <v>666878.26</v>
      </c>
      <c r="R144" s="61"/>
      <c r="S144" s="61"/>
      <c r="T144" s="61">
        <f t="shared" si="21"/>
        <v>666.87825999999995</v>
      </c>
      <c r="U144" s="61">
        <v>597752.52</v>
      </c>
      <c r="V144" s="61"/>
      <c r="W144" s="61"/>
      <c r="X144" s="61">
        <f t="shared" si="22"/>
        <v>597.75252</v>
      </c>
      <c r="Y144" s="61"/>
      <c r="Z144" s="61"/>
      <c r="AA144" s="61"/>
      <c r="AB144" s="65">
        <f t="shared" si="16"/>
        <v>3085970.6599999997</v>
      </c>
      <c r="AC144" s="65">
        <f t="shared" si="17"/>
        <v>0</v>
      </c>
      <c r="AD144" s="65">
        <f t="shared" si="18"/>
        <v>3011851.08</v>
      </c>
      <c r="AE144" s="65">
        <f t="shared" si="23"/>
        <v>3085.9706599999995</v>
      </c>
      <c r="AF144" s="66" t="s">
        <v>53</v>
      </c>
      <c r="AG144" s="66"/>
      <c r="AH144" s="66" t="s">
        <v>523</v>
      </c>
      <c r="AI144" s="66" t="s">
        <v>531</v>
      </c>
      <c r="AJ144" s="66" t="s">
        <v>531</v>
      </c>
      <c r="AK144" s="67">
        <v>2019</v>
      </c>
      <c r="AL144" s="66" t="s">
        <v>138</v>
      </c>
    </row>
    <row r="145" spans="2:38" ht="60.75" thickBot="1" x14ac:dyDescent="0.3">
      <c r="B145" s="96" t="s">
        <v>9</v>
      </c>
      <c r="C145" s="91" t="s">
        <v>26</v>
      </c>
      <c r="D145" s="64" t="s">
        <v>168</v>
      </c>
      <c r="E145" s="63" t="s">
        <v>168</v>
      </c>
      <c r="F145" s="68" t="s">
        <v>126</v>
      </c>
      <c r="G145" s="64" t="s">
        <v>123</v>
      </c>
      <c r="H145" s="64" t="s">
        <v>124</v>
      </c>
      <c r="I145" s="61">
        <v>0</v>
      </c>
      <c r="J145" s="61"/>
      <c r="K145" s="61"/>
      <c r="L145" s="61">
        <f t="shared" si="19"/>
        <v>0</v>
      </c>
      <c r="M145" s="61">
        <v>713887.06</v>
      </c>
      <c r="N145" s="61"/>
      <c r="O145" s="61">
        <v>1209568.05</v>
      </c>
      <c r="P145" s="61">
        <f t="shared" si="20"/>
        <v>713.88706000000002</v>
      </c>
      <c r="Q145" s="61">
        <v>261387.66</v>
      </c>
      <c r="R145" s="61"/>
      <c r="S145" s="61"/>
      <c r="T145" s="61">
        <f t="shared" si="21"/>
        <v>261.38765999999998</v>
      </c>
      <c r="U145" s="61">
        <v>234293.33</v>
      </c>
      <c r="V145" s="61"/>
      <c r="W145" s="61"/>
      <c r="X145" s="61">
        <f t="shared" si="22"/>
        <v>234.29333</v>
      </c>
      <c r="Y145" s="61"/>
      <c r="Z145" s="61"/>
      <c r="AA145" s="61"/>
      <c r="AB145" s="65">
        <f t="shared" si="16"/>
        <v>1209568.05</v>
      </c>
      <c r="AC145" s="65">
        <f t="shared" si="17"/>
        <v>0</v>
      </c>
      <c r="AD145" s="65">
        <f t="shared" si="18"/>
        <v>1209568.05</v>
      </c>
      <c r="AE145" s="65">
        <f t="shared" si="23"/>
        <v>1209.5680500000001</v>
      </c>
      <c r="AF145" s="66" t="s">
        <v>53</v>
      </c>
      <c r="AG145" s="66"/>
      <c r="AH145" s="66" t="s">
        <v>526</v>
      </c>
      <c r="AI145" s="66" t="s">
        <v>531</v>
      </c>
      <c r="AJ145" s="66" t="s">
        <v>531</v>
      </c>
      <c r="AK145" s="67">
        <v>2019</v>
      </c>
      <c r="AL145" s="66" t="s">
        <v>177</v>
      </c>
    </row>
    <row r="146" spans="2:38" ht="60.75" thickBot="1" x14ac:dyDescent="0.3">
      <c r="B146" s="96" t="s">
        <v>9</v>
      </c>
      <c r="C146" s="91" t="s">
        <v>26</v>
      </c>
      <c r="D146" s="64" t="s">
        <v>169</v>
      </c>
      <c r="E146" s="63" t="s">
        <v>170</v>
      </c>
      <c r="F146" s="68" t="s">
        <v>126</v>
      </c>
      <c r="G146" s="64" t="s">
        <v>123</v>
      </c>
      <c r="H146" s="64" t="s">
        <v>124</v>
      </c>
      <c r="I146" s="61">
        <v>0</v>
      </c>
      <c r="J146" s="61"/>
      <c r="K146" s="61"/>
      <c r="L146" s="61">
        <f t="shared" si="19"/>
        <v>0</v>
      </c>
      <c r="M146" s="61">
        <v>2549679.5299999998</v>
      </c>
      <c r="N146" s="61"/>
      <c r="O146" s="61">
        <v>4320026.3099999996</v>
      </c>
      <c r="P146" s="61">
        <f t="shared" si="20"/>
        <v>2549.6795299999999</v>
      </c>
      <c r="Q146" s="61">
        <v>933557.69</v>
      </c>
      <c r="R146" s="61"/>
      <c r="S146" s="61"/>
      <c r="T146" s="61">
        <f t="shared" si="21"/>
        <v>933.55768999999998</v>
      </c>
      <c r="U146" s="61">
        <v>836789.1</v>
      </c>
      <c r="V146" s="61"/>
      <c r="W146" s="61"/>
      <c r="X146" s="61">
        <f t="shared" si="22"/>
        <v>836.78909999999996</v>
      </c>
      <c r="Y146" s="61"/>
      <c r="Z146" s="61"/>
      <c r="AA146" s="61"/>
      <c r="AB146" s="65">
        <f t="shared" si="16"/>
        <v>4320026.3199999994</v>
      </c>
      <c r="AC146" s="65">
        <f t="shared" si="17"/>
        <v>0</v>
      </c>
      <c r="AD146" s="65">
        <f t="shared" si="18"/>
        <v>4320026.3099999996</v>
      </c>
      <c r="AE146" s="65">
        <f t="shared" si="23"/>
        <v>4320.026319999999</v>
      </c>
      <c r="AF146" s="66" t="s">
        <v>53</v>
      </c>
      <c r="AG146" s="66"/>
      <c r="AH146" s="66" t="s">
        <v>523</v>
      </c>
      <c r="AI146" s="66" t="s">
        <v>531</v>
      </c>
      <c r="AJ146" s="66" t="s">
        <v>531</v>
      </c>
      <c r="AK146" s="67">
        <v>2019</v>
      </c>
      <c r="AL146" s="66" t="s">
        <v>152</v>
      </c>
    </row>
    <row r="147" spans="2:38" ht="60.75" thickBot="1" x14ac:dyDescent="0.3">
      <c r="B147" s="96" t="s">
        <v>9</v>
      </c>
      <c r="C147" s="91" t="s">
        <v>26</v>
      </c>
      <c r="D147" s="64" t="s">
        <v>171</v>
      </c>
      <c r="E147" s="63" t="s">
        <v>172</v>
      </c>
      <c r="F147" s="68" t="s">
        <v>126</v>
      </c>
      <c r="G147" s="64" t="s">
        <v>123</v>
      </c>
      <c r="H147" s="64" t="s">
        <v>124</v>
      </c>
      <c r="I147" s="61">
        <v>0</v>
      </c>
      <c r="J147" s="61"/>
      <c r="K147" s="61"/>
      <c r="L147" s="61">
        <f t="shared" si="19"/>
        <v>0</v>
      </c>
      <c r="M147" s="61">
        <v>2680072.4700000002</v>
      </c>
      <c r="N147" s="61"/>
      <c r="O147" s="61">
        <v>4507613.6500000004</v>
      </c>
      <c r="P147" s="61">
        <f t="shared" si="20"/>
        <v>2680.0724700000001</v>
      </c>
      <c r="Q147" s="61">
        <v>981300.68</v>
      </c>
      <c r="R147" s="61"/>
      <c r="S147" s="61"/>
      <c r="T147" s="61">
        <f t="shared" si="21"/>
        <v>981.30068000000006</v>
      </c>
      <c r="U147" s="61">
        <v>879583.25</v>
      </c>
      <c r="V147" s="61"/>
      <c r="W147" s="61"/>
      <c r="X147" s="61">
        <f t="shared" si="22"/>
        <v>879.58325000000002</v>
      </c>
      <c r="Y147" s="61"/>
      <c r="Z147" s="61"/>
      <c r="AA147" s="61"/>
      <c r="AB147" s="65">
        <f t="shared" si="16"/>
        <v>4540956.4000000004</v>
      </c>
      <c r="AC147" s="65">
        <f t="shared" si="17"/>
        <v>0</v>
      </c>
      <c r="AD147" s="65">
        <f t="shared" si="18"/>
        <v>4507613.6500000004</v>
      </c>
      <c r="AE147" s="65">
        <f t="shared" si="23"/>
        <v>4540.9564</v>
      </c>
      <c r="AF147" s="66" t="s">
        <v>53</v>
      </c>
      <c r="AG147" s="66"/>
      <c r="AH147" s="66" t="s">
        <v>523</v>
      </c>
      <c r="AI147" s="66" t="s">
        <v>531</v>
      </c>
      <c r="AJ147" s="66" t="s">
        <v>531</v>
      </c>
      <c r="AK147" s="67">
        <v>2019</v>
      </c>
      <c r="AL147" s="66" t="s">
        <v>152</v>
      </c>
    </row>
    <row r="148" spans="2:38" ht="114" customHeight="1" thickBot="1" x14ac:dyDescent="0.3">
      <c r="B148" s="96" t="s">
        <v>9</v>
      </c>
      <c r="C148" s="91" t="s">
        <v>26</v>
      </c>
      <c r="D148" s="64" t="s">
        <v>173</v>
      </c>
      <c r="E148" s="63" t="s">
        <v>527</v>
      </c>
      <c r="F148" s="68" t="s">
        <v>126</v>
      </c>
      <c r="G148" s="64" t="s">
        <v>123</v>
      </c>
      <c r="H148" s="64" t="s">
        <v>124</v>
      </c>
      <c r="I148" s="61">
        <v>0</v>
      </c>
      <c r="J148" s="61"/>
      <c r="K148" s="61"/>
      <c r="L148" s="61">
        <f t="shared" si="19"/>
        <v>0</v>
      </c>
      <c r="M148" s="61">
        <v>115741.64</v>
      </c>
      <c r="N148" s="61"/>
      <c r="O148" s="61">
        <v>196105.8</v>
      </c>
      <c r="P148" s="61">
        <f t="shared" si="20"/>
        <v>115.74164</v>
      </c>
      <c r="Q148" s="61">
        <v>42378.46</v>
      </c>
      <c r="R148" s="61"/>
      <c r="S148" s="61"/>
      <c r="T148" s="61">
        <f t="shared" si="21"/>
        <v>42.378459999999997</v>
      </c>
      <c r="U148" s="61">
        <v>37985.69</v>
      </c>
      <c r="V148" s="61"/>
      <c r="W148" s="61"/>
      <c r="X148" s="61">
        <f t="shared" si="22"/>
        <v>37.985690000000005</v>
      </c>
      <c r="Y148" s="61"/>
      <c r="Z148" s="61"/>
      <c r="AA148" s="61"/>
      <c r="AB148" s="65">
        <f t="shared" si="16"/>
        <v>196105.79</v>
      </c>
      <c r="AC148" s="65">
        <f t="shared" si="17"/>
        <v>0</v>
      </c>
      <c r="AD148" s="65">
        <f t="shared" si="18"/>
        <v>196105.8</v>
      </c>
      <c r="AE148" s="65">
        <f t="shared" si="23"/>
        <v>196.10579000000001</v>
      </c>
      <c r="AF148" s="66" t="s">
        <v>53</v>
      </c>
      <c r="AG148" s="66"/>
      <c r="AH148" s="66" t="s">
        <v>526</v>
      </c>
      <c r="AI148" s="66" t="s">
        <v>531</v>
      </c>
      <c r="AJ148" s="66" t="s">
        <v>531</v>
      </c>
      <c r="AK148" s="67">
        <v>2019</v>
      </c>
      <c r="AL148" s="66" t="s">
        <v>178</v>
      </c>
    </row>
    <row r="149" spans="2:38" ht="105.75" thickBot="1" x14ac:dyDescent="0.3">
      <c r="B149" s="96" t="s">
        <v>9</v>
      </c>
      <c r="C149" s="91" t="s">
        <v>26</v>
      </c>
      <c r="D149" s="64" t="s">
        <v>175</v>
      </c>
      <c r="E149" s="63" t="s">
        <v>176</v>
      </c>
      <c r="F149" s="68" t="s">
        <v>126</v>
      </c>
      <c r="G149" s="64" t="s">
        <v>123</v>
      </c>
      <c r="H149" s="64" t="s">
        <v>124</v>
      </c>
      <c r="I149" s="61">
        <v>0</v>
      </c>
      <c r="J149" s="61"/>
      <c r="K149" s="61"/>
      <c r="L149" s="61">
        <f t="shared" si="19"/>
        <v>0</v>
      </c>
      <c r="M149" s="61">
        <v>2403748.6</v>
      </c>
      <c r="N149" s="61"/>
      <c r="O149" s="61">
        <v>4050394.42</v>
      </c>
      <c r="P149" s="61">
        <f t="shared" si="20"/>
        <v>2403.7485999999999</v>
      </c>
      <c r="Q149" s="61">
        <v>880125.5</v>
      </c>
      <c r="R149" s="61"/>
      <c r="S149" s="61"/>
      <c r="T149" s="61">
        <f t="shared" si="21"/>
        <v>880.12549999999999</v>
      </c>
      <c r="U149" s="61">
        <v>788895.47</v>
      </c>
      <c r="V149" s="61"/>
      <c r="W149" s="61"/>
      <c r="X149" s="61">
        <f t="shared" si="22"/>
        <v>788.89546999999993</v>
      </c>
      <c r="Y149" s="61"/>
      <c r="Z149" s="61"/>
      <c r="AA149" s="61"/>
      <c r="AB149" s="65">
        <f t="shared" si="16"/>
        <v>4072769.5700000003</v>
      </c>
      <c r="AC149" s="65">
        <f t="shared" si="17"/>
        <v>0</v>
      </c>
      <c r="AD149" s="65">
        <f t="shared" si="18"/>
        <v>4050394.42</v>
      </c>
      <c r="AE149" s="65">
        <f t="shared" si="23"/>
        <v>4072.7695700000004</v>
      </c>
      <c r="AF149" s="66" t="s">
        <v>53</v>
      </c>
      <c r="AG149" s="66"/>
      <c r="AH149" s="66" t="s">
        <v>523</v>
      </c>
      <c r="AI149" s="66" t="s">
        <v>531</v>
      </c>
      <c r="AJ149" s="66" t="s">
        <v>531</v>
      </c>
      <c r="AK149" s="67">
        <v>2019</v>
      </c>
      <c r="AL149" s="66" t="s">
        <v>179</v>
      </c>
    </row>
    <row r="150" spans="2:38" ht="60.75" thickBot="1" x14ac:dyDescent="0.3">
      <c r="B150" s="96" t="s">
        <v>9</v>
      </c>
      <c r="C150" s="91" t="s">
        <v>26</v>
      </c>
      <c r="D150" s="64" t="s">
        <v>376</v>
      </c>
      <c r="E150" s="63" t="s">
        <v>377</v>
      </c>
      <c r="F150" s="68" t="s">
        <v>126</v>
      </c>
      <c r="G150" s="64" t="s">
        <v>123</v>
      </c>
      <c r="H150" s="64" t="s">
        <v>124</v>
      </c>
      <c r="I150" s="61">
        <v>0</v>
      </c>
      <c r="J150" s="61"/>
      <c r="K150" s="61"/>
      <c r="L150" s="61">
        <f t="shared" si="19"/>
        <v>0</v>
      </c>
      <c r="M150" s="61">
        <v>1102245.6299999999</v>
      </c>
      <c r="N150" s="61"/>
      <c r="O150" s="61">
        <v>715576</v>
      </c>
      <c r="P150" s="61">
        <f t="shared" si="20"/>
        <v>1102.2456299999999</v>
      </c>
      <c r="Q150" s="61">
        <v>0</v>
      </c>
      <c r="R150" s="61"/>
      <c r="S150" s="61"/>
      <c r="T150" s="61">
        <f t="shared" si="21"/>
        <v>0</v>
      </c>
      <c r="U150" s="61">
        <v>0</v>
      </c>
      <c r="V150" s="61"/>
      <c r="W150" s="61"/>
      <c r="X150" s="61">
        <f t="shared" si="22"/>
        <v>0</v>
      </c>
      <c r="Y150" s="61"/>
      <c r="Z150" s="61"/>
      <c r="AA150" s="61"/>
      <c r="AB150" s="65">
        <f t="shared" si="16"/>
        <v>1102245.6299999999</v>
      </c>
      <c r="AC150" s="65">
        <f t="shared" si="17"/>
        <v>0</v>
      </c>
      <c r="AD150" s="65">
        <f t="shared" si="18"/>
        <v>715576</v>
      </c>
      <c r="AE150" s="65">
        <f t="shared" si="23"/>
        <v>1102.2456299999999</v>
      </c>
      <c r="AF150" s="66" t="s">
        <v>6</v>
      </c>
      <c r="AG150" s="66"/>
      <c r="AH150" s="66" t="s">
        <v>522</v>
      </c>
      <c r="AI150" s="66" t="s">
        <v>529</v>
      </c>
      <c r="AJ150" s="66" t="s">
        <v>522</v>
      </c>
      <c r="AK150" s="67">
        <v>2019</v>
      </c>
      <c r="AL150" s="66" t="s">
        <v>215</v>
      </c>
    </row>
    <row r="151" spans="2:38" ht="103.5" customHeight="1" thickBot="1" x14ac:dyDescent="0.3">
      <c r="B151" s="96" t="s">
        <v>9</v>
      </c>
      <c r="C151" s="91" t="s">
        <v>26</v>
      </c>
      <c r="D151" s="64" t="s">
        <v>378</v>
      </c>
      <c r="E151" s="63" t="s">
        <v>379</v>
      </c>
      <c r="F151" s="68" t="s">
        <v>126</v>
      </c>
      <c r="G151" s="64" t="s">
        <v>123</v>
      </c>
      <c r="H151" s="64" t="s">
        <v>124</v>
      </c>
      <c r="I151" s="61">
        <v>0</v>
      </c>
      <c r="J151" s="61"/>
      <c r="K151" s="61"/>
      <c r="L151" s="61">
        <f t="shared" si="19"/>
        <v>0</v>
      </c>
      <c r="M151" s="61">
        <v>1864930.52</v>
      </c>
      <c r="N151" s="61"/>
      <c r="O151" s="61">
        <v>1652744.55</v>
      </c>
      <c r="P151" s="61">
        <f t="shared" si="20"/>
        <v>1864.9305200000001</v>
      </c>
      <c r="Q151" s="61">
        <v>0</v>
      </c>
      <c r="R151" s="61"/>
      <c r="S151" s="61"/>
      <c r="T151" s="61">
        <f t="shared" si="21"/>
        <v>0</v>
      </c>
      <c r="U151" s="61">
        <v>0</v>
      </c>
      <c r="V151" s="61"/>
      <c r="W151" s="61"/>
      <c r="X151" s="61">
        <f t="shared" si="22"/>
        <v>0</v>
      </c>
      <c r="Y151" s="61"/>
      <c r="Z151" s="61"/>
      <c r="AA151" s="61"/>
      <c r="AB151" s="65">
        <f t="shared" si="16"/>
        <v>1864930.52</v>
      </c>
      <c r="AC151" s="65">
        <f t="shared" si="17"/>
        <v>0</v>
      </c>
      <c r="AD151" s="65">
        <f t="shared" si="18"/>
        <v>1652744.55</v>
      </c>
      <c r="AE151" s="65">
        <f t="shared" si="23"/>
        <v>1864.9305200000001</v>
      </c>
      <c r="AF151" s="66" t="s">
        <v>6</v>
      </c>
      <c r="AG151" s="66"/>
      <c r="AH151" s="66" t="s">
        <v>522</v>
      </c>
      <c r="AI151" s="66" t="s">
        <v>529</v>
      </c>
      <c r="AJ151" s="66" t="s">
        <v>522</v>
      </c>
      <c r="AK151" s="67">
        <v>2019</v>
      </c>
      <c r="AL151" s="66" t="s">
        <v>213</v>
      </c>
    </row>
    <row r="152" spans="2:38" ht="60.75" thickBot="1" x14ac:dyDescent="0.3">
      <c r="B152" s="96" t="s">
        <v>9</v>
      </c>
      <c r="C152" s="91" t="s">
        <v>26</v>
      </c>
      <c r="D152" s="64" t="s">
        <v>380</v>
      </c>
      <c r="E152" s="63" t="s">
        <v>381</v>
      </c>
      <c r="F152" s="68" t="s">
        <v>126</v>
      </c>
      <c r="G152" s="64" t="s">
        <v>123</v>
      </c>
      <c r="H152" s="64" t="s">
        <v>124</v>
      </c>
      <c r="I152" s="61">
        <v>0</v>
      </c>
      <c r="J152" s="61"/>
      <c r="K152" s="61"/>
      <c r="L152" s="61">
        <f t="shared" si="19"/>
        <v>0</v>
      </c>
      <c r="M152" s="61">
        <v>954349.9</v>
      </c>
      <c r="N152" s="61"/>
      <c r="O152" s="61">
        <v>954349.9</v>
      </c>
      <c r="P152" s="61">
        <f t="shared" si="20"/>
        <v>954.34990000000005</v>
      </c>
      <c r="Q152" s="61">
        <v>0</v>
      </c>
      <c r="R152" s="61"/>
      <c r="S152" s="61"/>
      <c r="T152" s="61">
        <f t="shared" si="21"/>
        <v>0</v>
      </c>
      <c r="U152" s="61">
        <v>0</v>
      </c>
      <c r="V152" s="61"/>
      <c r="W152" s="61"/>
      <c r="X152" s="61">
        <f t="shared" si="22"/>
        <v>0</v>
      </c>
      <c r="Y152" s="61"/>
      <c r="Z152" s="61"/>
      <c r="AA152" s="61"/>
      <c r="AB152" s="65">
        <f t="shared" si="16"/>
        <v>954349.9</v>
      </c>
      <c r="AC152" s="65">
        <f t="shared" si="17"/>
        <v>0</v>
      </c>
      <c r="AD152" s="65">
        <f t="shared" si="18"/>
        <v>954349.9</v>
      </c>
      <c r="AE152" s="65">
        <f t="shared" si="23"/>
        <v>954.34990000000005</v>
      </c>
      <c r="AF152" s="66" t="s">
        <v>6</v>
      </c>
      <c r="AG152" s="66"/>
      <c r="AH152" s="66" t="s">
        <v>523</v>
      </c>
      <c r="AI152" s="66" t="s">
        <v>529</v>
      </c>
      <c r="AJ152" s="66" t="s">
        <v>531</v>
      </c>
      <c r="AK152" s="67">
        <v>2019</v>
      </c>
      <c r="AL152" s="66" t="s">
        <v>386</v>
      </c>
    </row>
    <row r="153" spans="2:38" ht="103.5" customHeight="1" thickBot="1" x14ac:dyDescent="0.3">
      <c r="B153" s="96" t="s">
        <v>9</v>
      </c>
      <c r="C153" s="91" t="s">
        <v>26</v>
      </c>
      <c r="D153" s="64" t="s">
        <v>382</v>
      </c>
      <c r="E153" s="63" t="s">
        <v>383</v>
      </c>
      <c r="F153" s="68" t="s">
        <v>126</v>
      </c>
      <c r="G153" s="64" t="s">
        <v>123</v>
      </c>
      <c r="H153" s="64" t="s">
        <v>124</v>
      </c>
      <c r="I153" s="61">
        <v>0</v>
      </c>
      <c r="J153" s="61"/>
      <c r="K153" s="61"/>
      <c r="L153" s="61">
        <f t="shared" si="19"/>
        <v>0</v>
      </c>
      <c r="M153" s="61">
        <v>2986091.85</v>
      </c>
      <c r="N153" s="61"/>
      <c r="O153" s="61">
        <v>2986091.85</v>
      </c>
      <c r="P153" s="61">
        <f t="shared" si="20"/>
        <v>2986.0918500000002</v>
      </c>
      <c r="Q153" s="61">
        <v>0</v>
      </c>
      <c r="R153" s="61"/>
      <c r="S153" s="61"/>
      <c r="T153" s="61">
        <f t="shared" si="21"/>
        <v>0</v>
      </c>
      <c r="U153" s="61">
        <v>0</v>
      </c>
      <c r="V153" s="61"/>
      <c r="W153" s="61"/>
      <c r="X153" s="61">
        <f t="shared" si="22"/>
        <v>0</v>
      </c>
      <c r="Y153" s="61"/>
      <c r="Z153" s="61"/>
      <c r="AA153" s="61"/>
      <c r="AB153" s="65">
        <f t="shared" si="16"/>
        <v>2986091.85</v>
      </c>
      <c r="AC153" s="65">
        <f t="shared" si="17"/>
        <v>0</v>
      </c>
      <c r="AD153" s="65">
        <f t="shared" si="18"/>
        <v>2986091.85</v>
      </c>
      <c r="AE153" s="65">
        <f t="shared" si="23"/>
        <v>2986.0918500000002</v>
      </c>
      <c r="AF153" s="66" t="s">
        <v>6</v>
      </c>
      <c r="AG153" s="66"/>
      <c r="AH153" s="66" t="s">
        <v>523</v>
      </c>
      <c r="AI153" s="66" t="s">
        <v>529</v>
      </c>
      <c r="AJ153" s="66" t="s">
        <v>531</v>
      </c>
      <c r="AK153" s="67">
        <v>2019</v>
      </c>
      <c r="AL153" s="66" t="s">
        <v>387</v>
      </c>
    </row>
    <row r="154" spans="2:38" ht="114" customHeight="1" thickBot="1" x14ac:dyDescent="0.3">
      <c r="B154" s="96" t="s">
        <v>9</v>
      </c>
      <c r="C154" s="91" t="s">
        <v>26</v>
      </c>
      <c r="D154" s="64" t="s">
        <v>384</v>
      </c>
      <c r="E154" s="63" t="s">
        <v>385</v>
      </c>
      <c r="F154" s="68" t="s">
        <v>126</v>
      </c>
      <c r="G154" s="64" t="s">
        <v>123</v>
      </c>
      <c r="H154" s="64" t="s">
        <v>124</v>
      </c>
      <c r="I154" s="61">
        <v>0</v>
      </c>
      <c r="J154" s="61"/>
      <c r="K154" s="61"/>
      <c r="L154" s="61">
        <f t="shared" si="19"/>
        <v>0</v>
      </c>
      <c r="M154" s="61">
        <v>2137069.09</v>
      </c>
      <c r="N154" s="61"/>
      <c r="O154" s="61">
        <v>2137069.09</v>
      </c>
      <c r="P154" s="61">
        <f t="shared" si="20"/>
        <v>2137.06909</v>
      </c>
      <c r="Q154" s="61">
        <v>0</v>
      </c>
      <c r="R154" s="61"/>
      <c r="S154" s="61"/>
      <c r="T154" s="61">
        <f t="shared" si="21"/>
        <v>0</v>
      </c>
      <c r="U154" s="61">
        <v>0</v>
      </c>
      <c r="V154" s="61"/>
      <c r="W154" s="61"/>
      <c r="X154" s="61">
        <f t="shared" si="22"/>
        <v>0</v>
      </c>
      <c r="Y154" s="61"/>
      <c r="Z154" s="61"/>
      <c r="AA154" s="61"/>
      <c r="AB154" s="65">
        <f t="shared" si="16"/>
        <v>2137069.09</v>
      </c>
      <c r="AC154" s="65">
        <f t="shared" si="17"/>
        <v>0</v>
      </c>
      <c r="AD154" s="65">
        <f t="shared" si="18"/>
        <v>2137069.09</v>
      </c>
      <c r="AE154" s="65">
        <f t="shared" si="23"/>
        <v>2137.06909</v>
      </c>
      <c r="AF154" s="66" t="s">
        <v>6</v>
      </c>
      <c r="AG154" s="66"/>
      <c r="AH154" s="66" t="s">
        <v>523</v>
      </c>
      <c r="AI154" s="66" t="s">
        <v>529</v>
      </c>
      <c r="AJ154" s="66" t="s">
        <v>531</v>
      </c>
      <c r="AK154" s="67">
        <v>2019</v>
      </c>
      <c r="AL154" s="66" t="s">
        <v>388</v>
      </c>
    </row>
    <row r="155" spans="2:38" ht="75.75" thickBot="1" x14ac:dyDescent="0.3">
      <c r="B155" s="96" t="s">
        <v>10</v>
      </c>
      <c r="C155" s="91" t="s">
        <v>32</v>
      </c>
      <c r="D155" s="64" t="s">
        <v>389</v>
      </c>
      <c r="E155" s="63" t="s">
        <v>390</v>
      </c>
      <c r="F155" s="68" t="s">
        <v>391</v>
      </c>
      <c r="G155" s="64" t="s">
        <v>339</v>
      </c>
      <c r="H155" s="64" t="s">
        <v>338</v>
      </c>
      <c r="I155" s="61">
        <v>0</v>
      </c>
      <c r="J155" s="61"/>
      <c r="K155" s="61"/>
      <c r="L155" s="61">
        <f t="shared" si="19"/>
        <v>0</v>
      </c>
      <c r="M155" s="61">
        <v>0</v>
      </c>
      <c r="N155" s="61"/>
      <c r="O155" s="61"/>
      <c r="P155" s="61">
        <f t="shared" si="20"/>
        <v>0</v>
      </c>
      <c r="Q155" s="61">
        <v>1000000</v>
      </c>
      <c r="R155" s="61"/>
      <c r="S155" s="61"/>
      <c r="T155" s="61">
        <f t="shared" si="21"/>
        <v>1000</v>
      </c>
      <c r="U155" s="61">
        <v>500000</v>
      </c>
      <c r="V155" s="61"/>
      <c r="W155" s="61"/>
      <c r="X155" s="61">
        <f t="shared" si="22"/>
        <v>500</v>
      </c>
      <c r="Y155" s="61">
        <v>250000</v>
      </c>
      <c r="Z155" s="61"/>
      <c r="AA155" s="61"/>
      <c r="AB155" s="65">
        <f t="shared" si="16"/>
        <v>1500000</v>
      </c>
      <c r="AC155" s="65">
        <f t="shared" si="17"/>
        <v>0</v>
      </c>
      <c r="AD155" s="65">
        <f t="shared" si="18"/>
        <v>0</v>
      </c>
      <c r="AE155" s="65">
        <f t="shared" si="23"/>
        <v>1500</v>
      </c>
      <c r="AF155" s="66" t="s">
        <v>6</v>
      </c>
      <c r="AG155" s="66"/>
      <c r="AH155" s="66" t="s">
        <v>475</v>
      </c>
      <c r="AI155" s="66" t="s">
        <v>531</v>
      </c>
      <c r="AJ155" s="66" t="s">
        <v>531</v>
      </c>
      <c r="AK155" s="67">
        <v>2020</v>
      </c>
      <c r="AL155" s="66" t="s">
        <v>494</v>
      </c>
    </row>
    <row r="156" spans="2:38" ht="60.75" thickBot="1" x14ac:dyDescent="0.3">
      <c r="B156" s="96" t="s">
        <v>10</v>
      </c>
      <c r="C156" s="91" t="s">
        <v>32</v>
      </c>
      <c r="D156" s="64" t="s">
        <v>392</v>
      </c>
      <c r="E156" s="63" t="s">
        <v>393</v>
      </c>
      <c r="F156" s="68" t="s">
        <v>391</v>
      </c>
      <c r="G156" s="64" t="s">
        <v>339</v>
      </c>
      <c r="H156" s="64" t="s">
        <v>338</v>
      </c>
      <c r="I156" s="61">
        <v>0</v>
      </c>
      <c r="J156" s="61"/>
      <c r="K156" s="61"/>
      <c r="L156" s="61">
        <f t="shared" si="19"/>
        <v>0</v>
      </c>
      <c r="M156" s="61">
        <v>0</v>
      </c>
      <c r="N156" s="61"/>
      <c r="O156" s="61"/>
      <c r="P156" s="61">
        <f t="shared" si="20"/>
        <v>0</v>
      </c>
      <c r="Q156" s="61">
        <v>1000000</v>
      </c>
      <c r="R156" s="61"/>
      <c r="S156" s="61"/>
      <c r="T156" s="61">
        <f t="shared" si="21"/>
        <v>1000</v>
      </c>
      <c r="U156" s="61">
        <v>500000</v>
      </c>
      <c r="V156" s="61"/>
      <c r="W156" s="61"/>
      <c r="X156" s="61">
        <f t="shared" si="22"/>
        <v>500</v>
      </c>
      <c r="Y156" s="61">
        <v>250000</v>
      </c>
      <c r="Z156" s="61"/>
      <c r="AA156" s="61"/>
      <c r="AB156" s="65">
        <f t="shared" si="16"/>
        <v>1500000</v>
      </c>
      <c r="AC156" s="65">
        <f t="shared" si="17"/>
        <v>0</v>
      </c>
      <c r="AD156" s="65">
        <f t="shared" si="18"/>
        <v>0</v>
      </c>
      <c r="AE156" s="65">
        <f t="shared" si="23"/>
        <v>1500</v>
      </c>
      <c r="AF156" s="66" t="s">
        <v>6</v>
      </c>
      <c r="AG156" s="66"/>
      <c r="AH156" s="66" t="s">
        <v>475</v>
      </c>
      <c r="AI156" s="66" t="s">
        <v>531</v>
      </c>
      <c r="AJ156" s="66" t="s">
        <v>531</v>
      </c>
      <c r="AK156" s="67">
        <v>2020</v>
      </c>
      <c r="AL156" s="66" t="s">
        <v>494</v>
      </c>
    </row>
    <row r="157" spans="2:38" ht="60.75" thickBot="1" x14ac:dyDescent="0.3">
      <c r="B157" s="96" t="s">
        <v>10</v>
      </c>
      <c r="C157" s="91" t="s">
        <v>32</v>
      </c>
      <c r="D157" s="64" t="s">
        <v>394</v>
      </c>
      <c r="E157" s="63" t="s">
        <v>395</v>
      </c>
      <c r="F157" s="68" t="s">
        <v>396</v>
      </c>
      <c r="G157" s="64" t="s">
        <v>339</v>
      </c>
      <c r="H157" s="64" t="s">
        <v>338</v>
      </c>
      <c r="I157" s="61">
        <v>0</v>
      </c>
      <c r="J157" s="61"/>
      <c r="K157" s="61"/>
      <c r="L157" s="61">
        <f t="shared" si="19"/>
        <v>0</v>
      </c>
      <c r="M157" s="61">
        <v>0</v>
      </c>
      <c r="N157" s="61"/>
      <c r="O157" s="61"/>
      <c r="P157" s="61">
        <f t="shared" si="20"/>
        <v>0</v>
      </c>
      <c r="Q157" s="61">
        <v>100000</v>
      </c>
      <c r="R157" s="61"/>
      <c r="S157" s="61"/>
      <c r="T157" s="61">
        <f t="shared" si="21"/>
        <v>100</v>
      </c>
      <c r="U157" s="61">
        <v>100000</v>
      </c>
      <c r="V157" s="61"/>
      <c r="W157" s="61"/>
      <c r="X157" s="61">
        <f t="shared" si="22"/>
        <v>100</v>
      </c>
      <c r="Y157" s="61">
        <v>50000</v>
      </c>
      <c r="Z157" s="61"/>
      <c r="AA157" s="61"/>
      <c r="AB157" s="65">
        <f t="shared" si="16"/>
        <v>200000</v>
      </c>
      <c r="AC157" s="65">
        <f t="shared" si="17"/>
        <v>0</v>
      </c>
      <c r="AD157" s="65">
        <f t="shared" si="18"/>
        <v>0</v>
      </c>
      <c r="AE157" s="65">
        <f t="shared" si="23"/>
        <v>200</v>
      </c>
      <c r="AF157" s="66" t="s">
        <v>6</v>
      </c>
      <c r="AG157" s="66"/>
      <c r="AH157" s="66" t="s">
        <v>475</v>
      </c>
      <c r="AI157" s="66" t="s">
        <v>531</v>
      </c>
      <c r="AJ157" s="66" t="s">
        <v>531</v>
      </c>
      <c r="AK157" s="67">
        <v>2020</v>
      </c>
      <c r="AL157" s="66" t="s">
        <v>494</v>
      </c>
    </row>
    <row r="158" spans="2:38" ht="45.75" thickBot="1" x14ac:dyDescent="0.3">
      <c r="B158" s="96" t="s">
        <v>10</v>
      </c>
      <c r="C158" s="91" t="s">
        <v>31</v>
      </c>
      <c r="D158" s="64" t="s">
        <v>397</v>
      </c>
      <c r="E158" s="63" t="s">
        <v>398</v>
      </c>
      <c r="F158" s="68" t="s">
        <v>399</v>
      </c>
      <c r="G158" s="64" t="s">
        <v>341</v>
      </c>
      <c r="H158" s="64" t="s">
        <v>338</v>
      </c>
      <c r="I158" s="61">
        <v>0</v>
      </c>
      <c r="J158" s="61"/>
      <c r="K158" s="61"/>
      <c r="L158" s="61">
        <f t="shared" si="19"/>
        <v>0</v>
      </c>
      <c r="M158" s="61">
        <v>0</v>
      </c>
      <c r="N158" s="61"/>
      <c r="O158" s="61"/>
      <c r="P158" s="61">
        <f t="shared" si="20"/>
        <v>0</v>
      </c>
      <c r="Q158" s="61">
        <v>0</v>
      </c>
      <c r="R158" s="61"/>
      <c r="S158" s="61"/>
      <c r="T158" s="61">
        <f t="shared" si="21"/>
        <v>0</v>
      </c>
      <c r="U158" s="61">
        <v>100000</v>
      </c>
      <c r="V158" s="61"/>
      <c r="W158" s="61"/>
      <c r="X158" s="61">
        <f t="shared" si="22"/>
        <v>100</v>
      </c>
      <c r="Y158" s="61">
        <v>50000</v>
      </c>
      <c r="Z158" s="61"/>
      <c r="AA158" s="61"/>
      <c r="AB158" s="65">
        <f t="shared" si="16"/>
        <v>100000</v>
      </c>
      <c r="AC158" s="65">
        <f t="shared" si="17"/>
        <v>0</v>
      </c>
      <c r="AD158" s="65">
        <f t="shared" si="18"/>
        <v>0</v>
      </c>
      <c r="AE158" s="65">
        <f t="shared" si="23"/>
        <v>100</v>
      </c>
      <c r="AF158" s="66" t="s">
        <v>6</v>
      </c>
      <c r="AG158" s="66"/>
      <c r="AH158" s="66" t="s">
        <v>475</v>
      </c>
      <c r="AI158" s="66" t="s">
        <v>531</v>
      </c>
      <c r="AJ158" s="66" t="s">
        <v>531</v>
      </c>
      <c r="AK158" s="67">
        <v>2020</v>
      </c>
      <c r="AL158" s="66" t="s">
        <v>494</v>
      </c>
    </row>
    <row r="159" spans="2:38" ht="45.75" thickBot="1" x14ac:dyDescent="0.3">
      <c r="B159" s="96" t="s">
        <v>10</v>
      </c>
      <c r="C159" s="91" t="s">
        <v>31</v>
      </c>
      <c r="D159" s="64" t="s">
        <v>400</v>
      </c>
      <c r="E159" s="63" t="s">
        <v>401</v>
      </c>
      <c r="F159" s="68" t="s">
        <v>402</v>
      </c>
      <c r="G159" s="64" t="s">
        <v>341</v>
      </c>
      <c r="H159" s="64" t="s">
        <v>338</v>
      </c>
      <c r="I159" s="61">
        <v>0</v>
      </c>
      <c r="J159" s="61"/>
      <c r="K159" s="61"/>
      <c r="L159" s="61">
        <f t="shared" si="19"/>
        <v>0</v>
      </c>
      <c r="M159" s="61">
        <v>0</v>
      </c>
      <c r="N159" s="61"/>
      <c r="O159" s="61"/>
      <c r="P159" s="61">
        <f t="shared" si="20"/>
        <v>0</v>
      </c>
      <c r="Q159" s="61">
        <v>0</v>
      </c>
      <c r="R159" s="61"/>
      <c r="S159" s="61"/>
      <c r="T159" s="61">
        <f t="shared" si="21"/>
        <v>0</v>
      </c>
      <c r="U159" s="61">
        <v>100000</v>
      </c>
      <c r="V159" s="61"/>
      <c r="W159" s="61"/>
      <c r="X159" s="61">
        <f t="shared" si="22"/>
        <v>100</v>
      </c>
      <c r="Y159" s="61">
        <v>50000</v>
      </c>
      <c r="Z159" s="61"/>
      <c r="AA159" s="61"/>
      <c r="AB159" s="65">
        <f t="shared" si="16"/>
        <v>100000</v>
      </c>
      <c r="AC159" s="65">
        <f t="shared" si="17"/>
        <v>0</v>
      </c>
      <c r="AD159" s="65">
        <f t="shared" si="18"/>
        <v>0</v>
      </c>
      <c r="AE159" s="65">
        <f t="shared" si="23"/>
        <v>100</v>
      </c>
      <c r="AF159" s="66" t="s">
        <v>6</v>
      </c>
      <c r="AG159" s="66"/>
      <c r="AH159" s="66" t="s">
        <v>475</v>
      </c>
      <c r="AI159" s="66" t="s">
        <v>531</v>
      </c>
      <c r="AJ159" s="66" t="s">
        <v>531</v>
      </c>
      <c r="AK159" s="67">
        <v>2020</v>
      </c>
      <c r="AL159" s="66" t="s">
        <v>494</v>
      </c>
    </row>
    <row r="160" spans="2:38" ht="45.75" thickBot="1" x14ac:dyDescent="0.3">
      <c r="B160" s="96" t="s">
        <v>10</v>
      </c>
      <c r="C160" s="91" t="s">
        <v>32</v>
      </c>
      <c r="D160" s="64" t="s">
        <v>403</v>
      </c>
      <c r="E160" s="63" t="s">
        <v>404</v>
      </c>
      <c r="F160" s="68" t="s">
        <v>396</v>
      </c>
      <c r="G160" s="64" t="s">
        <v>339</v>
      </c>
      <c r="H160" s="64" t="s">
        <v>338</v>
      </c>
      <c r="I160" s="61">
        <v>0</v>
      </c>
      <c r="J160" s="61"/>
      <c r="K160" s="61"/>
      <c r="L160" s="61">
        <f t="shared" si="19"/>
        <v>0</v>
      </c>
      <c r="M160" s="61">
        <v>0</v>
      </c>
      <c r="N160" s="61"/>
      <c r="O160" s="61"/>
      <c r="P160" s="61">
        <f t="shared" si="20"/>
        <v>0</v>
      </c>
      <c r="Q160" s="61">
        <v>1500000</v>
      </c>
      <c r="R160" s="61"/>
      <c r="S160" s="61"/>
      <c r="T160" s="61">
        <f t="shared" si="21"/>
        <v>1500</v>
      </c>
      <c r="U160" s="61">
        <v>750000</v>
      </c>
      <c r="V160" s="61"/>
      <c r="W160" s="61"/>
      <c r="X160" s="61">
        <f t="shared" si="22"/>
        <v>750</v>
      </c>
      <c r="Y160" s="61">
        <v>375000</v>
      </c>
      <c r="Z160" s="61"/>
      <c r="AA160" s="61"/>
      <c r="AB160" s="65">
        <f t="shared" si="16"/>
        <v>2250000</v>
      </c>
      <c r="AC160" s="65">
        <f t="shared" si="17"/>
        <v>0</v>
      </c>
      <c r="AD160" s="65">
        <f t="shared" si="18"/>
        <v>0</v>
      </c>
      <c r="AE160" s="65">
        <f t="shared" si="23"/>
        <v>2250</v>
      </c>
      <c r="AF160" s="66" t="s">
        <v>6</v>
      </c>
      <c r="AG160" s="66"/>
      <c r="AH160" s="66" t="s">
        <v>475</v>
      </c>
      <c r="AI160" s="66" t="s">
        <v>531</v>
      </c>
      <c r="AJ160" s="66" t="s">
        <v>531</v>
      </c>
      <c r="AK160" s="67">
        <v>2020</v>
      </c>
      <c r="AL160" s="66" t="s">
        <v>494</v>
      </c>
    </row>
    <row r="161" spans="2:38" ht="36.75" thickBot="1" x14ac:dyDescent="0.3">
      <c r="B161" s="96" t="s">
        <v>10</v>
      </c>
      <c r="C161" s="91" t="s">
        <v>32</v>
      </c>
      <c r="D161" s="64" t="s">
        <v>405</v>
      </c>
      <c r="E161" s="63" t="s">
        <v>406</v>
      </c>
      <c r="F161" s="68" t="s">
        <v>407</v>
      </c>
      <c r="G161" s="64" t="s">
        <v>339</v>
      </c>
      <c r="H161" s="64" t="s">
        <v>338</v>
      </c>
      <c r="I161" s="61">
        <v>0</v>
      </c>
      <c r="J161" s="61"/>
      <c r="K161" s="61"/>
      <c r="L161" s="61">
        <f t="shared" si="19"/>
        <v>0</v>
      </c>
      <c r="M161" s="61">
        <v>0</v>
      </c>
      <c r="N161" s="61"/>
      <c r="O161" s="61"/>
      <c r="P161" s="61">
        <f t="shared" si="20"/>
        <v>0</v>
      </c>
      <c r="Q161" s="61">
        <v>0</v>
      </c>
      <c r="R161" s="61"/>
      <c r="S161" s="61"/>
      <c r="T161" s="61">
        <f t="shared" si="21"/>
        <v>0</v>
      </c>
      <c r="U161" s="61">
        <v>0</v>
      </c>
      <c r="V161" s="61"/>
      <c r="W161" s="61"/>
      <c r="X161" s="61">
        <f t="shared" si="22"/>
        <v>0</v>
      </c>
      <c r="Y161" s="61">
        <v>0</v>
      </c>
      <c r="Z161" s="61"/>
      <c r="AA161" s="61"/>
      <c r="AB161" s="65">
        <f t="shared" si="16"/>
        <v>0</v>
      </c>
      <c r="AC161" s="65">
        <f t="shared" si="17"/>
        <v>0</v>
      </c>
      <c r="AD161" s="65">
        <f t="shared" si="18"/>
        <v>0</v>
      </c>
      <c r="AE161" s="65">
        <f t="shared" si="23"/>
        <v>0</v>
      </c>
      <c r="AF161" s="66" t="s">
        <v>6</v>
      </c>
      <c r="AG161" s="66"/>
      <c r="AH161" s="66" t="s">
        <v>475</v>
      </c>
      <c r="AI161" s="66" t="s">
        <v>531</v>
      </c>
      <c r="AJ161" s="66"/>
      <c r="AK161" s="67">
        <v>2020</v>
      </c>
      <c r="AL161" s="66" t="s">
        <v>494</v>
      </c>
    </row>
    <row r="162" spans="2:38" ht="75.75" thickBot="1" x14ac:dyDescent="0.3">
      <c r="B162" s="96" t="s">
        <v>10</v>
      </c>
      <c r="C162" s="91" t="s">
        <v>32</v>
      </c>
      <c r="D162" s="64" t="s">
        <v>389</v>
      </c>
      <c r="E162" s="63" t="s">
        <v>390</v>
      </c>
      <c r="F162" s="68" t="s">
        <v>391</v>
      </c>
      <c r="G162" s="64" t="s">
        <v>339</v>
      </c>
      <c r="H162" s="64" t="s">
        <v>338</v>
      </c>
      <c r="I162" s="61">
        <v>0</v>
      </c>
      <c r="J162" s="61"/>
      <c r="K162" s="61"/>
      <c r="L162" s="61">
        <f t="shared" si="19"/>
        <v>0</v>
      </c>
      <c r="M162" s="61">
        <v>0</v>
      </c>
      <c r="N162" s="61"/>
      <c r="O162" s="61"/>
      <c r="P162" s="61">
        <f t="shared" si="20"/>
        <v>0</v>
      </c>
      <c r="Q162" s="61">
        <v>0</v>
      </c>
      <c r="R162" s="61"/>
      <c r="S162" s="61"/>
      <c r="T162" s="61">
        <f t="shared" si="21"/>
        <v>0</v>
      </c>
      <c r="U162" s="61">
        <v>0</v>
      </c>
      <c r="V162" s="61"/>
      <c r="W162" s="61"/>
      <c r="X162" s="61">
        <f t="shared" si="22"/>
        <v>0</v>
      </c>
      <c r="Y162" s="61"/>
      <c r="Z162" s="61"/>
      <c r="AA162" s="61"/>
      <c r="AB162" s="65">
        <f t="shared" si="16"/>
        <v>0</v>
      </c>
      <c r="AC162" s="65">
        <f t="shared" si="17"/>
        <v>0</v>
      </c>
      <c r="AD162" s="65">
        <f t="shared" si="18"/>
        <v>0</v>
      </c>
      <c r="AE162" s="65">
        <f t="shared" si="23"/>
        <v>0</v>
      </c>
      <c r="AF162" s="66" t="s">
        <v>6</v>
      </c>
      <c r="AG162" s="66"/>
      <c r="AH162" s="66" t="s">
        <v>474</v>
      </c>
      <c r="AI162" s="66" t="s">
        <v>529</v>
      </c>
      <c r="AJ162" s="66"/>
      <c r="AK162" s="67">
        <v>2020</v>
      </c>
      <c r="AL162" s="66" t="s">
        <v>494</v>
      </c>
    </row>
    <row r="163" spans="2:38" ht="60.75" thickBot="1" x14ac:dyDescent="0.3">
      <c r="B163" s="96" t="s">
        <v>10</v>
      </c>
      <c r="C163" s="91" t="s">
        <v>32</v>
      </c>
      <c r="D163" s="64" t="s">
        <v>392</v>
      </c>
      <c r="E163" s="63" t="s">
        <v>393</v>
      </c>
      <c r="F163" s="68" t="s">
        <v>391</v>
      </c>
      <c r="G163" s="64" t="s">
        <v>339</v>
      </c>
      <c r="H163" s="64" t="s">
        <v>338</v>
      </c>
      <c r="I163" s="61">
        <v>0</v>
      </c>
      <c r="J163" s="61"/>
      <c r="K163" s="61"/>
      <c r="L163" s="61">
        <f t="shared" si="19"/>
        <v>0</v>
      </c>
      <c r="M163" s="61">
        <v>0</v>
      </c>
      <c r="N163" s="61"/>
      <c r="O163" s="61"/>
      <c r="P163" s="61">
        <f t="shared" si="20"/>
        <v>0</v>
      </c>
      <c r="Q163" s="61">
        <v>0</v>
      </c>
      <c r="R163" s="61"/>
      <c r="S163" s="61"/>
      <c r="T163" s="61">
        <f t="shared" si="21"/>
        <v>0</v>
      </c>
      <c r="U163" s="61">
        <v>0</v>
      </c>
      <c r="V163" s="61"/>
      <c r="W163" s="61"/>
      <c r="X163" s="61">
        <f t="shared" si="22"/>
        <v>0</v>
      </c>
      <c r="Y163" s="61"/>
      <c r="Z163" s="61"/>
      <c r="AA163" s="61"/>
      <c r="AB163" s="65">
        <f t="shared" si="16"/>
        <v>0</v>
      </c>
      <c r="AC163" s="65">
        <f t="shared" si="17"/>
        <v>0</v>
      </c>
      <c r="AD163" s="65">
        <f t="shared" si="18"/>
        <v>0</v>
      </c>
      <c r="AE163" s="65">
        <f t="shared" si="23"/>
        <v>0</v>
      </c>
      <c r="AF163" s="66" t="s">
        <v>6</v>
      </c>
      <c r="AG163" s="66"/>
      <c r="AH163" s="66" t="s">
        <v>474</v>
      </c>
      <c r="AI163" s="66" t="s">
        <v>529</v>
      </c>
      <c r="AJ163" s="66"/>
      <c r="AK163" s="67">
        <v>2020</v>
      </c>
      <c r="AL163" s="66" t="s">
        <v>494</v>
      </c>
    </row>
    <row r="164" spans="2:38" ht="60.75" thickBot="1" x14ac:dyDescent="0.3">
      <c r="B164" s="96" t="s">
        <v>10</v>
      </c>
      <c r="C164" s="91" t="s">
        <v>32</v>
      </c>
      <c r="D164" s="64" t="s">
        <v>394</v>
      </c>
      <c r="E164" s="63" t="s">
        <v>395</v>
      </c>
      <c r="F164" s="68" t="s">
        <v>396</v>
      </c>
      <c r="G164" s="64" t="s">
        <v>339</v>
      </c>
      <c r="H164" s="64" t="s">
        <v>338</v>
      </c>
      <c r="I164" s="61">
        <v>0</v>
      </c>
      <c r="J164" s="61"/>
      <c r="K164" s="61"/>
      <c r="L164" s="61">
        <f t="shared" si="19"/>
        <v>0</v>
      </c>
      <c r="M164" s="61">
        <v>0</v>
      </c>
      <c r="N164" s="61"/>
      <c r="O164" s="61"/>
      <c r="P164" s="61">
        <f t="shared" si="20"/>
        <v>0</v>
      </c>
      <c r="Q164" s="61">
        <v>0</v>
      </c>
      <c r="R164" s="61"/>
      <c r="S164" s="61"/>
      <c r="T164" s="61">
        <f t="shared" si="21"/>
        <v>0</v>
      </c>
      <c r="U164" s="61">
        <v>0</v>
      </c>
      <c r="V164" s="61"/>
      <c r="W164" s="61"/>
      <c r="X164" s="61">
        <f t="shared" si="22"/>
        <v>0</v>
      </c>
      <c r="Y164" s="61"/>
      <c r="Z164" s="61"/>
      <c r="AA164" s="61"/>
      <c r="AB164" s="65">
        <f t="shared" si="16"/>
        <v>0</v>
      </c>
      <c r="AC164" s="65">
        <f t="shared" si="17"/>
        <v>0</v>
      </c>
      <c r="AD164" s="65">
        <f t="shared" si="18"/>
        <v>0</v>
      </c>
      <c r="AE164" s="65">
        <f t="shared" si="23"/>
        <v>0</v>
      </c>
      <c r="AF164" s="66" t="s">
        <v>6</v>
      </c>
      <c r="AG164" s="66"/>
      <c r="AH164" s="66" t="s">
        <v>474</v>
      </c>
      <c r="AI164" s="66" t="s">
        <v>529</v>
      </c>
      <c r="AJ164" s="66"/>
      <c r="AK164" s="67">
        <v>2020</v>
      </c>
      <c r="AL164" s="66" t="s">
        <v>494</v>
      </c>
    </row>
    <row r="165" spans="2:38" ht="45.75" thickBot="1" x14ac:dyDescent="0.3">
      <c r="B165" s="96" t="s">
        <v>10</v>
      </c>
      <c r="C165" s="91" t="s">
        <v>31</v>
      </c>
      <c r="D165" s="64" t="s">
        <v>397</v>
      </c>
      <c r="E165" s="63" t="s">
        <v>398</v>
      </c>
      <c r="F165" s="68" t="s">
        <v>399</v>
      </c>
      <c r="G165" s="64" t="s">
        <v>341</v>
      </c>
      <c r="H165" s="64" t="s">
        <v>338</v>
      </c>
      <c r="I165" s="61">
        <v>0</v>
      </c>
      <c r="J165" s="61"/>
      <c r="K165" s="61"/>
      <c r="L165" s="61">
        <f t="shared" si="19"/>
        <v>0</v>
      </c>
      <c r="M165" s="61">
        <v>0</v>
      </c>
      <c r="N165" s="61"/>
      <c r="O165" s="61"/>
      <c r="P165" s="61">
        <f t="shared" si="20"/>
        <v>0</v>
      </c>
      <c r="Q165" s="61">
        <v>0</v>
      </c>
      <c r="R165" s="61"/>
      <c r="S165" s="61"/>
      <c r="T165" s="61">
        <f t="shared" si="21"/>
        <v>0</v>
      </c>
      <c r="U165" s="61">
        <v>0</v>
      </c>
      <c r="V165" s="61"/>
      <c r="W165" s="61"/>
      <c r="X165" s="61">
        <f t="shared" si="22"/>
        <v>0</v>
      </c>
      <c r="Y165" s="61"/>
      <c r="Z165" s="61"/>
      <c r="AA165" s="61"/>
      <c r="AB165" s="65">
        <f t="shared" si="16"/>
        <v>0</v>
      </c>
      <c r="AC165" s="65">
        <f t="shared" si="17"/>
        <v>0</v>
      </c>
      <c r="AD165" s="65">
        <f t="shared" si="18"/>
        <v>0</v>
      </c>
      <c r="AE165" s="65">
        <f t="shared" si="23"/>
        <v>0</v>
      </c>
      <c r="AF165" s="66" t="s">
        <v>6</v>
      </c>
      <c r="AG165" s="66"/>
      <c r="AH165" s="66" t="s">
        <v>474</v>
      </c>
      <c r="AI165" s="66" t="s">
        <v>529</v>
      </c>
      <c r="AJ165" s="66"/>
      <c r="AK165" s="67">
        <v>2020</v>
      </c>
      <c r="AL165" s="66" t="s">
        <v>494</v>
      </c>
    </row>
    <row r="166" spans="2:38" ht="45.75" thickBot="1" x14ac:dyDescent="0.3">
      <c r="B166" s="96" t="s">
        <v>10</v>
      </c>
      <c r="C166" s="91" t="s">
        <v>31</v>
      </c>
      <c r="D166" s="64" t="s">
        <v>400</v>
      </c>
      <c r="E166" s="63" t="s">
        <v>401</v>
      </c>
      <c r="F166" s="68" t="s">
        <v>402</v>
      </c>
      <c r="G166" s="64" t="s">
        <v>341</v>
      </c>
      <c r="H166" s="64" t="s">
        <v>338</v>
      </c>
      <c r="I166" s="61">
        <v>0</v>
      </c>
      <c r="J166" s="61"/>
      <c r="K166" s="61"/>
      <c r="L166" s="61">
        <f t="shared" si="19"/>
        <v>0</v>
      </c>
      <c r="M166" s="61">
        <v>0</v>
      </c>
      <c r="N166" s="61"/>
      <c r="O166" s="61"/>
      <c r="P166" s="61">
        <f t="shared" si="20"/>
        <v>0</v>
      </c>
      <c r="Q166" s="61">
        <v>0</v>
      </c>
      <c r="R166" s="61"/>
      <c r="S166" s="61"/>
      <c r="T166" s="61">
        <f t="shared" si="21"/>
        <v>0</v>
      </c>
      <c r="U166" s="61">
        <v>0</v>
      </c>
      <c r="V166" s="61"/>
      <c r="W166" s="61"/>
      <c r="X166" s="61">
        <f t="shared" si="22"/>
        <v>0</v>
      </c>
      <c r="Y166" s="61"/>
      <c r="Z166" s="61"/>
      <c r="AA166" s="61"/>
      <c r="AB166" s="65">
        <f t="shared" si="16"/>
        <v>0</v>
      </c>
      <c r="AC166" s="65">
        <f t="shared" si="17"/>
        <v>0</v>
      </c>
      <c r="AD166" s="65">
        <f t="shared" si="18"/>
        <v>0</v>
      </c>
      <c r="AE166" s="65">
        <f t="shared" si="23"/>
        <v>0</v>
      </c>
      <c r="AF166" s="66" t="s">
        <v>6</v>
      </c>
      <c r="AG166" s="66"/>
      <c r="AH166" s="66" t="s">
        <v>474</v>
      </c>
      <c r="AI166" s="66" t="s">
        <v>529</v>
      </c>
      <c r="AJ166" s="66"/>
      <c r="AK166" s="67">
        <v>2020</v>
      </c>
      <c r="AL166" s="66" t="s">
        <v>494</v>
      </c>
    </row>
    <row r="167" spans="2:38" ht="45.75" thickBot="1" x14ac:dyDescent="0.3">
      <c r="B167" s="96" t="s">
        <v>10</v>
      </c>
      <c r="C167" s="91" t="s">
        <v>32</v>
      </c>
      <c r="D167" s="64" t="s">
        <v>403</v>
      </c>
      <c r="E167" s="63" t="s">
        <v>404</v>
      </c>
      <c r="F167" s="68" t="s">
        <v>396</v>
      </c>
      <c r="G167" s="64" t="s">
        <v>339</v>
      </c>
      <c r="H167" s="64" t="s">
        <v>338</v>
      </c>
      <c r="I167" s="61">
        <v>0</v>
      </c>
      <c r="J167" s="61"/>
      <c r="K167" s="61"/>
      <c r="L167" s="61">
        <f t="shared" si="19"/>
        <v>0</v>
      </c>
      <c r="M167" s="61">
        <v>0</v>
      </c>
      <c r="N167" s="61"/>
      <c r="O167" s="61"/>
      <c r="P167" s="61">
        <f t="shared" si="20"/>
        <v>0</v>
      </c>
      <c r="Q167" s="61">
        <v>0</v>
      </c>
      <c r="R167" s="61"/>
      <c r="S167" s="61"/>
      <c r="T167" s="61">
        <f t="shared" si="21"/>
        <v>0</v>
      </c>
      <c r="U167" s="61">
        <v>0</v>
      </c>
      <c r="V167" s="61"/>
      <c r="W167" s="61"/>
      <c r="X167" s="61">
        <f t="shared" si="22"/>
        <v>0</v>
      </c>
      <c r="Y167" s="61"/>
      <c r="Z167" s="61"/>
      <c r="AA167" s="61"/>
      <c r="AB167" s="65">
        <f t="shared" si="16"/>
        <v>0</v>
      </c>
      <c r="AC167" s="65">
        <f t="shared" si="17"/>
        <v>0</v>
      </c>
      <c r="AD167" s="65">
        <f t="shared" si="18"/>
        <v>0</v>
      </c>
      <c r="AE167" s="65">
        <f t="shared" si="23"/>
        <v>0</v>
      </c>
      <c r="AF167" s="66" t="s">
        <v>6</v>
      </c>
      <c r="AG167" s="66"/>
      <c r="AH167" s="66" t="s">
        <v>474</v>
      </c>
      <c r="AI167" s="66" t="s">
        <v>529</v>
      </c>
      <c r="AJ167" s="66"/>
      <c r="AK167" s="67">
        <v>2020</v>
      </c>
      <c r="AL167" s="66" t="s">
        <v>494</v>
      </c>
    </row>
    <row r="168" spans="2:38" ht="36.75" thickBot="1" x14ac:dyDescent="0.3">
      <c r="B168" s="96" t="s">
        <v>10</v>
      </c>
      <c r="C168" s="91" t="s">
        <v>32</v>
      </c>
      <c r="D168" s="64" t="s">
        <v>405</v>
      </c>
      <c r="E168" s="63" t="s">
        <v>406</v>
      </c>
      <c r="F168" s="68" t="s">
        <v>407</v>
      </c>
      <c r="G168" s="64" t="s">
        <v>339</v>
      </c>
      <c r="H168" s="64" t="s">
        <v>338</v>
      </c>
      <c r="I168" s="61">
        <v>0</v>
      </c>
      <c r="J168" s="61"/>
      <c r="K168" s="61"/>
      <c r="L168" s="61">
        <f t="shared" si="19"/>
        <v>0</v>
      </c>
      <c r="M168" s="61">
        <v>26283.48</v>
      </c>
      <c r="N168" s="61"/>
      <c r="O168" s="61"/>
      <c r="P168" s="61">
        <f t="shared" si="20"/>
        <v>26.283480000000001</v>
      </c>
      <c r="Q168" s="61">
        <v>0</v>
      </c>
      <c r="R168" s="61"/>
      <c r="S168" s="61"/>
      <c r="T168" s="61">
        <f t="shared" si="21"/>
        <v>0</v>
      </c>
      <c r="U168" s="61">
        <v>0</v>
      </c>
      <c r="V168" s="61"/>
      <c r="W168" s="61"/>
      <c r="X168" s="61">
        <f t="shared" si="22"/>
        <v>0</v>
      </c>
      <c r="Y168" s="61"/>
      <c r="Z168" s="61"/>
      <c r="AA168" s="61"/>
      <c r="AB168" s="65">
        <f t="shared" si="16"/>
        <v>26283.48</v>
      </c>
      <c r="AC168" s="65">
        <f t="shared" si="17"/>
        <v>0</v>
      </c>
      <c r="AD168" s="65">
        <f t="shared" si="18"/>
        <v>0</v>
      </c>
      <c r="AE168" s="65">
        <f t="shared" si="23"/>
        <v>26.283480000000001</v>
      </c>
      <c r="AF168" s="66" t="s">
        <v>6</v>
      </c>
      <c r="AG168" s="66"/>
      <c r="AH168" s="66" t="s">
        <v>474</v>
      </c>
      <c r="AI168" s="66" t="s">
        <v>529</v>
      </c>
      <c r="AJ168" s="66" t="s">
        <v>522</v>
      </c>
      <c r="AK168" s="67">
        <v>2020</v>
      </c>
      <c r="AL168" s="66" t="s">
        <v>494</v>
      </c>
    </row>
    <row r="169" spans="2:38" ht="180.75" customHeight="1" thickBot="1" x14ac:dyDescent="0.3">
      <c r="B169" s="96" t="s">
        <v>11</v>
      </c>
      <c r="C169" s="91" t="s">
        <v>33</v>
      </c>
      <c r="D169" s="64" t="s">
        <v>180</v>
      </c>
      <c r="E169" s="63" t="s">
        <v>181</v>
      </c>
      <c r="F169" s="68" t="s">
        <v>182</v>
      </c>
      <c r="G169" s="64" t="s">
        <v>123</v>
      </c>
      <c r="H169" s="64" t="s">
        <v>124</v>
      </c>
      <c r="I169" s="61">
        <v>0</v>
      </c>
      <c r="J169" s="61"/>
      <c r="K169" s="61"/>
      <c r="L169" s="61">
        <f t="shared" si="19"/>
        <v>0</v>
      </c>
      <c r="M169" s="61">
        <v>0</v>
      </c>
      <c r="N169" s="61"/>
      <c r="O169" s="61"/>
      <c r="P169" s="61">
        <f t="shared" si="20"/>
        <v>0</v>
      </c>
      <c r="Q169" s="61">
        <v>2531692.7999999998</v>
      </c>
      <c r="R169" s="61"/>
      <c r="S169" s="61"/>
      <c r="T169" s="61">
        <f t="shared" si="21"/>
        <v>2531.6927999999998</v>
      </c>
      <c r="U169" s="61">
        <v>0</v>
      </c>
      <c r="V169" s="61"/>
      <c r="W169" s="61"/>
      <c r="X169" s="61">
        <f t="shared" si="22"/>
        <v>0</v>
      </c>
      <c r="Y169" s="61"/>
      <c r="Z169" s="61"/>
      <c r="AA169" s="61"/>
      <c r="AB169" s="65">
        <f t="shared" si="16"/>
        <v>2531692.7999999998</v>
      </c>
      <c r="AC169" s="65">
        <f t="shared" si="17"/>
        <v>0</v>
      </c>
      <c r="AD169" s="65">
        <f t="shared" si="18"/>
        <v>0</v>
      </c>
      <c r="AE169" s="65">
        <f t="shared" si="23"/>
        <v>2531.6927999999998</v>
      </c>
      <c r="AF169" s="66" t="s">
        <v>53</v>
      </c>
      <c r="AG169" s="66"/>
      <c r="AH169" s="66" t="s">
        <v>477</v>
      </c>
      <c r="AI169" s="66" t="s">
        <v>531</v>
      </c>
      <c r="AJ169" s="66" t="s">
        <v>531</v>
      </c>
      <c r="AK169" s="67">
        <v>2020</v>
      </c>
      <c r="AL169" s="66" t="s">
        <v>147</v>
      </c>
    </row>
    <row r="170" spans="2:38" ht="189" customHeight="1" thickBot="1" x14ac:dyDescent="0.3">
      <c r="B170" s="96" t="s">
        <v>11</v>
      </c>
      <c r="C170" s="91" t="s">
        <v>33</v>
      </c>
      <c r="D170" s="64" t="s">
        <v>180</v>
      </c>
      <c r="E170" s="63" t="s">
        <v>181</v>
      </c>
      <c r="F170" s="68" t="s">
        <v>182</v>
      </c>
      <c r="G170" s="64" t="s">
        <v>123</v>
      </c>
      <c r="H170" s="64" t="s">
        <v>124</v>
      </c>
      <c r="I170" s="61">
        <v>0</v>
      </c>
      <c r="J170" s="61"/>
      <c r="K170" s="61"/>
      <c r="L170" s="61">
        <f t="shared" si="19"/>
        <v>0</v>
      </c>
      <c r="M170" s="61">
        <v>0</v>
      </c>
      <c r="N170" s="61"/>
      <c r="O170" s="61"/>
      <c r="P170" s="61">
        <f t="shared" si="20"/>
        <v>0</v>
      </c>
      <c r="Q170" s="61">
        <v>0</v>
      </c>
      <c r="R170" s="61"/>
      <c r="S170" s="61"/>
      <c r="T170" s="61">
        <f t="shared" si="21"/>
        <v>0</v>
      </c>
      <c r="U170" s="61">
        <v>1311089.8400000001</v>
      </c>
      <c r="V170" s="61"/>
      <c r="W170" s="61"/>
      <c r="X170" s="61">
        <f t="shared" si="22"/>
        <v>1311.0898400000001</v>
      </c>
      <c r="Y170" s="61"/>
      <c r="Z170" s="61"/>
      <c r="AA170" s="61"/>
      <c r="AB170" s="65">
        <f t="shared" si="16"/>
        <v>1311089.8400000001</v>
      </c>
      <c r="AC170" s="65">
        <f t="shared" si="17"/>
        <v>0</v>
      </c>
      <c r="AD170" s="65">
        <f t="shared" si="18"/>
        <v>0</v>
      </c>
      <c r="AE170" s="65">
        <f t="shared" si="23"/>
        <v>1311.0898400000001</v>
      </c>
      <c r="AF170" s="66" t="s">
        <v>53</v>
      </c>
      <c r="AG170" s="66"/>
      <c r="AH170" s="66" t="s">
        <v>477</v>
      </c>
      <c r="AI170" s="66" t="s">
        <v>531</v>
      </c>
      <c r="AJ170" s="66" t="s">
        <v>531</v>
      </c>
      <c r="AK170" s="67">
        <v>2020</v>
      </c>
      <c r="AL170" s="66" t="s">
        <v>205</v>
      </c>
    </row>
    <row r="171" spans="2:38" ht="150.75" thickBot="1" x14ac:dyDescent="0.3">
      <c r="B171" s="96" t="s">
        <v>11</v>
      </c>
      <c r="C171" s="91" t="s">
        <v>33</v>
      </c>
      <c r="D171" s="64" t="s">
        <v>180</v>
      </c>
      <c r="E171" s="63" t="s">
        <v>181</v>
      </c>
      <c r="F171" s="68" t="s">
        <v>182</v>
      </c>
      <c r="G171" s="64" t="s">
        <v>123</v>
      </c>
      <c r="H171" s="64" t="s">
        <v>124</v>
      </c>
      <c r="I171" s="61">
        <v>0</v>
      </c>
      <c r="J171" s="61"/>
      <c r="K171" s="61"/>
      <c r="L171" s="61">
        <f t="shared" si="19"/>
        <v>0</v>
      </c>
      <c r="M171" s="61">
        <v>0</v>
      </c>
      <c r="N171" s="61"/>
      <c r="O171" s="61"/>
      <c r="P171" s="61">
        <f t="shared" si="20"/>
        <v>0</v>
      </c>
      <c r="Q171" s="61">
        <v>0</v>
      </c>
      <c r="R171" s="61"/>
      <c r="S171" s="61"/>
      <c r="T171" s="61">
        <f t="shared" si="21"/>
        <v>0</v>
      </c>
      <c r="U171" s="61">
        <v>1331886.1600000029</v>
      </c>
      <c r="V171" s="61"/>
      <c r="W171" s="61"/>
      <c r="X171" s="61">
        <f t="shared" si="22"/>
        <v>1331.886160000003</v>
      </c>
      <c r="Y171" s="61"/>
      <c r="Z171" s="61"/>
      <c r="AA171" s="61"/>
      <c r="AB171" s="65">
        <f t="shared" si="16"/>
        <v>1331886.1600000029</v>
      </c>
      <c r="AC171" s="65">
        <f t="shared" si="17"/>
        <v>0</v>
      </c>
      <c r="AD171" s="65">
        <f t="shared" si="18"/>
        <v>0</v>
      </c>
      <c r="AE171" s="65">
        <f t="shared" si="23"/>
        <v>1331.886160000003</v>
      </c>
      <c r="AF171" s="66" t="s">
        <v>53</v>
      </c>
      <c r="AG171" s="66"/>
      <c r="AH171" s="66" t="s">
        <v>477</v>
      </c>
      <c r="AI171" s="66" t="s">
        <v>531</v>
      </c>
      <c r="AJ171" s="66" t="s">
        <v>531</v>
      </c>
      <c r="AK171" s="67">
        <v>2020</v>
      </c>
      <c r="AL171" s="66" t="s">
        <v>206</v>
      </c>
    </row>
    <row r="172" spans="2:38" ht="150.75" thickBot="1" x14ac:dyDescent="0.3">
      <c r="B172" s="96" t="s">
        <v>11</v>
      </c>
      <c r="C172" s="91" t="s">
        <v>33</v>
      </c>
      <c r="D172" s="64" t="s">
        <v>180</v>
      </c>
      <c r="E172" s="63" t="s">
        <v>181</v>
      </c>
      <c r="F172" s="68" t="s">
        <v>182</v>
      </c>
      <c r="G172" s="64" t="s">
        <v>123</v>
      </c>
      <c r="H172" s="64" t="s">
        <v>124</v>
      </c>
      <c r="I172" s="61">
        <v>0</v>
      </c>
      <c r="J172" s="61"/>
      <c r="K172" s="61"/>
      <c r="L172" s="61">
        <f t="shared" si="19"/>
        <v>0</v>
      </c>
      <c r="M172" s="61">
        <v>0</v>
      </c>
      <c r="N172" s="61"/>
      <c r="O172" s="61"/>
      <c r="P172" s="61">
        <f t="shared" si="20"/>
        <v>0</v>
      </c>
      <c r="Q172" s="61">
        <v>1946051.95</v>
      </c>
      <c r="R172" s="61"/>
      <c r="S172" s="61"/>
      <c r="T172" s="61">
        <f t="shared" si="21"/>
        <v>1946.05195</v>
      </c>
      <c r="U172" s="61">
        <v>0</v>
      </c>
      <c r="V172" s="61"/>
      <c r="W172" s="61"/>
      <c r="X172" s="61">
        <f t="shared" si="22"/>
        <v>0</v>
      </c>
      <c r="Y172" s="61"/>
      <c r="Z172" s="61"/>
      <c r="AA172" s="61"/>
      <c r="AB172" s="65">
        <f t="shared" si="16"/>
        <v>1946051.95</v>
      </c>
      <c r="AC172" s="65">
        <f t="shared" si="17"/>
        <v>0</v>
      </c>
      <c r="AD172" s="65">
        <f t="shared" si="18"/>
        <v>0</v>
      </c>
      <c r="AE172" s="65">
        <f t="shared" si="23"/>
        <v>1946.05195</v>
      </c>
      <c r="AF172" s="66" t="s">
        <v>473</v>
      </c>
      <c r="AG172" s="66"/>
      <c r="AH172" s="66" t="s">
        <v>477</v>
      </c>
      <c r="AI172" s="66" t="s">
        <v>531</v>
      </c>
      <c r="AJ172" s="66" t="s">
        <v>531</v>
      </c>
      <c r="AK172" s="67">
        <v>2020</v>
      </c>
      <c r="AL172" s="66" t="s">
        <v>147</v>
      </c>
    </row>
    <row r="173" spans="2:38" ht="150.75" thickBot="1" x14ac:dyDescent="0.3">
      <c r="B173" s="96" t="s">
        <v>11</v>
      </c>
      <c r="C173" s="91" t="s">
        <v>33</v>
      </c>
      <c r="D173" s="64" t="s">
        <v>180</v>
      </c>
      <c r="E173" s="63" t="s">
        <v>181</v>
      </c>
      <c r="F173" s="68" t="s">
        <v>182</v>
      </c>
      <c r="G173" s="64" t="s">
        <v>123</v>
      </c>
      <c r="H173" s="64" t="s">
        <v>124</v>
      </c>
      <c r="I173" s="61">
        <v>0</v>
      </c>
      <c r="J173" s="61"/>
      <c r="K173" s="61"/>
      <c r="L173" s="61">
        <f t="shared" si="19"/>
        <v>0</v>
      </c>
      <c r="M173" s="61">
        <v>0</v>
      </c>
      <c r="N173" s="61"/>
      <c r="O173" s="61"/>
      <c r="P173" s="61">
        <f t="shared" si="20"/>
        <v>0</v>
      </c>
      <c r="Q173" s="61">
        <v>0</v>
      </c>
      <c r="R173" s="61"/>
      <c r="S173" s="61"/>
      <c r="T173" s="61">
        <f t="shared" si="21"/>
        <v>0</v>
      </c>
      <c r="U173" s="61">
        <v>1862767.16</v>
      </c>
      <c r="V173" s="61"/>
      <c r="W173" s="61"/>
      <c r="X173" s="61">
        <f t="shared" si="22"/>
        <v>1862.7671599999999</v>
      </c>
      <c r="Y173" s="61"/>
      <c r="Z173" s="61"/>
      <c r="AA173" s="61"/>
      <c r="AB173" s="65">
        <f t="shared" si="16"/>
        <v>1862767.16</v>
      </c>
      <c r="AC173" s="65">
        <f t="shared" si="17"/>
        <v>0</v>
      </c>
      <c r="AD173" s="65">
        <f t="shared" si="18"/>
        <v>0</v>
      </c>
      <c r="AE173" s="65">
        <f t="shared" si="23"/>
        <v>1862.7671599999999</v>
      </c>
      <c r="AF173" s="66" t="s">
        <v>473</v>
      </c>
      <c r="AG173" s="66"/>
      <c r="AH173" s="66" t="s">
        <v>477</v>
      </c>
      <c r="AI173" s="66" t="s">
        <v>531</v>
      </c>
      <c r="AJ173" s="66" t="s">
        <v>531</v>
      </c>
      <c r="AK173" s="67">
        <v>2020</v>
      </c>
      <c r="AL173" s="66" t="s">
        <v>206</v>
      </c>
    </row>
    <row r="174" spans="2:38" ht="150.75" thickBot="1" x14ac:dyDescent="0.3">
      <c r="B174" s="96" t="s">
        <v>11</v>
      </c>
      <c r="C174" s="91" t="s">
        <v>33</v>
      </c>
      <c r="D174" s="64" t="s">
        <v>180</v>
      </c>
      <c r="E174" s="63" t="s">
        <v>181</v>
      </c>
      <c r="F174" s="68" t="s">
        <v>182</v>
      </c>
      <c r="G174" s="64" t="s">
        <v>123</v>
      </c>
      <c r="H174" s="64" t="s">
        <v>124</v>
      </c>
      <c r="I174" s="61">
        <v>0</v>
      </c>
      <c r="J174" s="61"/>
      <c r="K174" s="61"/>
      <c r="L174" s="61">
        <f t="shared" si="19"/>
        <v>0</v>
      </c>
      <c r="M174" s="61">
        <v>0</v>
      </c>
      <c r="N174" s="61"/>
      <c r="O174" s="61"/>
      <c r="P174" s="61">
        <f t="shared" si="20"/>
        <v>0</v>
      </c>
      <c r="Q174" s="61">
        <v>0</v>
      </c>
      <c r="R174" s="61"/>
      <c r="S174" s="61"/>
      <c r="T174" s="61">
        <f t="shared" si="21"/>
        <v>0</v>
      </c>
      <c r="U174" s="61">
        <v>1283677.840000001</v>
      </c>
      <c r="V174" s="61"/>
      <c r="W174" s="61"/>
      <c r="X174" s="61">
        <f t="shared" si="22"/>
        <v>1283.677840000001</v>
      </c>
      <c r="Y174" s="61"/>
      <c r="Z174" s="61"/>
      <c r="AA174" s="61"/>
      <c r="AB174" s="65">
        <f t="shared" si="16"/>
        <v>1283677.840000001</v>
      </c>
      <c r="AC174" s="65">
        <f t="shared" si="17"/>
        <v>0</v>
      </c>
      <c r="AD174" s="65">
        <f t="shared" si="18"/>
        <v>0</v>
      </c>
      <c r="AE174" s="65">
        <f t="shared" si="23"/>
        <v>1283.677840000001</v>
      </c>
      <c r="AF174" s="66" t="s">
        <v>473</v>
      </c>
      <c r="AG174" s="66"/>
      <c r="AH174" s="66" t="s">
        <v>477</v>
      </c>
      <c r="AI174" s="66" t="s">
        <v>531</v>
      </c>
      <c r="AJ174" s="66" t="s">
        <v>531</v>
      </c>
      <c r="AK174" s="67">
        <v>2020</v>
      </c>
      <c r="AL174" s="66" t="s">
        <v>207</v>
      </c>
    </row>
    <row r="175" spans="2:38" ht="90.75" thickBot="1" x14ac:dyDescent="0.3">
      <c r="B175" s="96" t="s">
        <v>11</v>
      </c>
      <c r="C175" s="91" t="s">
        <v>33</v>
      </c>
      <c r="D175" s="64" t="s">
        <v>108</v>
      </c>
      <c r="E175" s="63" t="s">
        <v>109</v>
      </c>
      <c r="F175" s="68" t="s">
        <v>127</v>
      </c>
      <c r="G175" s="64" t="s">
        <v>123</v>
      </c>
      <c r="H175" s="64" t="s">
        <v>124</v>
      </c>
      <c r="I175" s="61">
        <v>4971240.34</v>
      </c>
      <c r="J175" s="61"/>
      <c r="K175" s="61">
        <v>5105843.0399999991</v>
      </c>
      <c r="L175" s="61">
        <f t="shared" si="19"/>
        <v>4971.2403400000003</v>
      </c>
      <c r="M175" s="61">
        <v>0</v>
      </c>
      <c r="N175" s="61"/>
      <c r="O175" s="61"/>
      <c r="P175" s="61">
        <f t="shared" si="20"/>
        <v>0</v>
      </c>
      <c r="Q175" s="61">
        <v>0</v>
      </c>
      <c r="R175" s="61"/>
      <c r="S175" s="61"/>
      <c r="T175" s="61">
        <f t="shared" si="21"/>
        <v>0</v>
      </c>
      <c r="U175" s="61">
        <v>0</v>
      </c>
      <c r="V175" s="61"/>
      <c r="W175" s="61"/>
      <c r="X175" s="61">
        <f t="shared" si="22"/>
        <v>0</v>
      </c>
      <c r="Y175" s="61"/>
      <c r="Z175" s="61"/>
      <c r="AA175" s="61"/>
      <c r="AB175" s="65">
        <f t="shared" si="16"/>
        <v>4971240.34</v>
      </c>
      <c r="AC175" s="65">
        <f t="shared" si="17"/>
        <v>0</v>
      </c>
      <c r="AD175" s="65">
        <f t="shared" si="18"/>
        <v>5105843.0399999991</v>
      </c>
      <c r="AE175" s="65">
        <f t="shared" si="23"/>
        <v>4971.2403400000003</v>
      </c>
      <c r="AF175" s="66" t="s">
        <v>53</v>
      </c>
      <c r="AG175" s="66"/>
      <c r="AH175" s="66" t="s">
        <v>523</v>
      </c>
      <c r="AI175" s="66" t="s">
        <v>531</v>
      </c>
      <c r="AJ175" s="66" t="s">
        <v>531</v>
      </c>
      <c r="AK175" s="67">
        <v>2018</v>
      </c>
      <c r="AL175" s="66" t="s">
        <v>150</v>
      </c>
    </row>
    <row r="176" spans="2:38" ht="150.75" thickBot="1" x14ac:dyDescent="0.3">
      <c r="B176" s="96" t="s">
        <v>11</v>
      </c>
      <c r="C176" s="91" t="s">
        <v>33</v>
      </c>
      <c r="D176" s="64" t="s">
        <v>110</v>
      </c>
      <c r="E176" s="63" t="s">
        <v>128</v>
      </c>
      <c r="F176" s="68" t="s">
        <v>127</v>
      </c>
      <c r="G176" s="64" t="s">
        <v>123</v>
      </c>
      <c r="H176" s="64" t="s">
        <v>124</v>
      </c>
      <c r="I176" s="61">
        <v>1149654.51</v>
      </c>
      <c r="J176" s="61"/>
      <c r="K176" s="61">
        <v>1255978.69</v>
      </c>
      <c r="L176" s="61">
        <f t="shared" si="19"/>
        <v>1149.6545100000001</v>
      </c>
      <c r="M176" s="61">
        <v>0</v>
      </c>
      <c r="N176" s="61"/>
      <c r="O176" s="61"/>
      <c r="P176" s="61">
        <f t="shared" si="20"/>
        <v>0</v>
      </c>
      <c r="Q176" s="61">
        <v>0</v>
      </c>
      <c r="R176" s="61"/>
      <c r="S176" s="61"/>
      <c r="T176" s="61">
        <f t="shared" si="21"/>
        <v>0</v>
      </c>
      <c r="U176" s="61">
        <v>0</v>
      </c>
      <c r="V176" s="61"/>
      <c r="W176" s="61"/>
      <c r="X176" s="61">
        <f t="shared" si="22"/>
        <v>0</v>
      </c>
      <c r="Y176" s="61"/>
      <c r="Z176" s="61"/>
      <c r="AA176" s="61"/>
      <c r="AB176" s="65">
        <f t="shared" si="16"/>
        <v>1149654.51</v>
      </c>
      <c r="AC176" s="65">
        <f t="shared" si="17"/>
        <v>0</v>
      </c>
      <c r="AD176" s="65">
        <f t="shared" si="18"/>
        <v>1255978.69</v>
      </c>
      <c r="AE176" s="65">
        <f t="shared" si="23"/>
        <v>1149.6545100000001</v>
      </c>
      <c r="AF176" s="66" t="s">
        <v>53</v>
      </c>
      <c r="AG176" s="66"/>
      <c r="AH176" s="66" t="s">
        <v>522</v>
      </c>
      <c r="AI176" s="66" t="s">
        <v>529</v>
      </c>
      <c r="AJ176" s="66" t="s">
        <v>522</v>
      </c>
      <c r="AK176" s="67">
        <v>2018</v>
      </c>
      <c r="AL176" s="66" t="s">
        <v>179</v>
      </c>
    </row>
    <row r="177" spans="2:38" ht="204" customHeight="1" thickBot="1" x14ac:dyDescent="0.3">
      <c r="B177" s="96" t="s">
        <v>11</v>
      </c>
      <c r="C177" s="91" t="s">
        <v>33</v>
      </c>
      <c r="D177" s="64" t="s">
        <v>111</v>
      </c>
      <c r="E177" s="63" t="s">
        <v>129</v>
      </c>
      <c r="F177" s="68" t="s">
        <v>127</v>
      </c>
      <c r="G177" s="64" t="s">
        <v>123</v>
      </c>
      <c r="H177" s="64" t="s">
        <v>124</v>
      </c>
      <c r="I177" s="61">
        <v>4965010.13</v>
      </c>
      <c r="J177" s="61"/>
      <c r="K177" s="61">
        <v>5899221.54</v>
      </c>
      <c r="L177" s="61">
        <f t="shared" si="19"/>
        <v>4965.0101299999997</v>
      </c>
      <c r="M177" s="61">
        <v>0</v>
      </c>
      <c r="N177" s="61"/>
      <c r="O177" s="61"/>
      <c r="P177" s="61">
        <f t="shared" si="20"/>
        <v>0</v>
      </c>
      <c r="Q177" s="61">
        <v>0</v>
      </c>
      <c r="R177" s="61"/>
      <c r="S177" s="61"/>
      <c r="T177" s="61">
        <f t="shared" si="21"/>
        <v>0</v>
      </c>
      <c r="U177" s="61">
        <v>0</v>
      </c>
      <c r="V177" s="61"/>
      <c r="W177" s="61"/>
      <c r="X177" s="61">
        <f t="shared" si="22"/>
        <v>0</v>
      </c>
      <c r="Y177" s="61"/>
      <c r="Z177" s="61"/>
      <c r="AA177" s="61"/>
      <c r="AB177" s="65">
        <f t="shared" si="16"/>
        <v>4965010.13</v>
      </c>
      <c r="AC177" s="65">
        <f t="shared" si="17"/>
        <v>0</v>
      </c>
      <c r="AD177" s="65">
        <f t="shared" si="18"/>
        <v>5899221.54</v>
      </c>
      <c r="AE177" s="65">
        <f t="shared" si="23"/>
        <v>4965.0101299999997</v>
      </c>
      <c r="AF177" s="66" t="s">
        <v>53</v>
      </c>
      <c r="AG177" s="66"/>
      <c r="AH177" s="66" t="s">
        <v>523</v>
      </c>
      <c r="AI177" s="66" t="s">
        <v>531</v>
      </c>
      <c r="AJ177" s="66" t="s">
        <v>531</v>
      </c>
      <c r="AK177" s="67">
        <v>2018</v>
      </c>
      <c r="AL177" s="66" t="s">
        <v>166</v>
      </c>
    </row>
    <row r="178" spans="2:38" ht="135.75" thickBot="1" x14ac:dyDescent="0.3">
      <c r="B178" s="96" t="s">
        <v>11</v>
      </c>
      <c r="C178" s="91" t="s">
        <v>33</v>
      </c>
      <c r="D178" s="64" t="s">
        <v>112</v>
      </c>
      <c r="E178" s="63" t="s">
        <v>113</v>
      </c>
      <c r="F178" s="68" t="s">
        <v>127</v>
      </c>
      <c r="G178" s="64" t="s">
        <v>123</v>
      </c>
      <c r="H178" s="64" t="s">
        <v>124</v>
      </c>
      <c r="I178" s="61">
        <v>2440682.2799999998</v>
      </c>
      <c r="J178" s="61"/>
      <c r="K178" s="61">
        <v>2170410.6</v>
      </c>
      <c r="L178" s="61">
        <f t="shared" si="19"/>
        <v>2440.68228</v>
      </c>
      <c r="M178" s="61">
        <v>0</v>
      </c>
      <c r="N178" s="61"/>
      <c r="O178" s="61"/>
      <c r="P178" s="61">
        <f t="shared" si="20"/>
        <v>0</v>
      </c>
      <c r="Q178" s="61">
        <v>0</v>
      </c>
      <c r="R178" s="61"/>
      <c r="S178" s="61"/>
      <c r="T178" s="61">
        <f t="shared" si="21"/>
        <v>0</v>
      </c>
      <c r="U178" s="61">
        <v>0</v>
      </c>
      <c r="V178" s="61"/>
      <c r="W178" s="61"/>
      <c r="X178" s="61">
        <f t="shared" si="22"/>
        <v>0</v>
      </c>
      <c r="Y178" s="61"/>
      <c r="Z178" s="61"/>
      <c r="AA178" s="61"/>
      <c r="AB178" s="65">
        <f t="shared" si="16"/>
        <v>2440682.2799999998</v>
      </c>
      <c r="AC178" s="65">
        <f t="shared" si="17"/>
        <v>0</v>
      </c>
      <c r="AD178" s="65">
        <f t="shared" si="18"/>
        <v>2170410.6</v>
      </c>
      <c r="AE178" s="65">
        <f t="shared" si="23"/>
        <v>2440.68228</v>
      </c>
      <c r="AF178" s="66" t="s">
        <v>53</v>
      </c>
      <c r="AG178" s="66"/>
      <c r="AH178" s="66" t="s">
        <v>522</v>
      </c>
      <c r="AI178" s="66" t="s">
        <v>529</v>
      </c>
      <c r="AJ178" s="66" t="s">
        <v>522</v>
      </c>
      <c r="AK178" s="67">
        <v>2018</v>
      </c>
      <c r="AL178" s="66" t="s">
        <v>166</v>
      </c>
    </row>
    <row r="179" spans="2:38" ht="89.25" customHeight="1" thickBot="1" x14ac:dyDescent="0.3">
      <c r="B179" s="96" t="s">
        <v>11</v>
      </c>
      <c r="C179" s="91" t="s">
        <v>33</v>
      </c>
      <c r="D179" s="64" t="s">
        <v>114</v>
      </c>
      <c r="E179" s="63" t="s">
        <v>528</v>
      </c>
      <c r="F179" s="68" t="s">
        <v>127</v>
      </c>
      <c r="G179" s="64" t="s">
        <v>123</v>
      </c>
      <c r="H179" s="64" t="s">
        <v>124</v>
      </c>
      <c r="I179" s="61">
        <v>3178193.78</v>
      </c>
      <c r="J179" s="61"/>
      <c r="K179" s="61">
        <v>3178193.78</v>
      </c>
      <c r="L179" s="61">
        <f t="shared" si="19"/>
        <v>3178.1937799999996</v>
      </c>
      <c r="M179" s="61">
        <v>0</v>
      </c>
      <c r="N179" s="61"/>
      <c r="O179" s="61"/>
      <c r="P179" s="61">
        <f t="shared" si="20"/>
        <v>0</v>
      </c>
      <c r="Q179" s="61">
        <v>0</v>
      </c>
      <c r="R179" s="61"/>
      <c r="S179" s="61"/>
      <c r="T179" s="61">
        <f t="shared" si="21"/>
        <v>0</v>
      </c>
      <c r="U179" s="61">
        <v>0</v>
      </c>
      <c r="V179" s="61"/>
      <c r="W179" s="61"/>
      <c r="X179" s="61">
        <f t="shared" si="22"/>
        <v>0</v>
      </c>
      <c r="Y179" s="61"/>
      <c r="Z179" s="61"/>
      <c r="AA179" s="61"/>
      <c r="AB179" s="65">
        <f t="shared" si="16"/>
        <v>3178193.78</v>
      </c>
      <c r="AC179" s="65">
        <f t="shared" si="17"/>
        <v>0</v>
      </c>
      <c r="AD179" s="65">
        <f t="shared" si="18"/>
        <v>3178193.78</v>
      </c>
      <c r="AE179" s="65">
        <f t="shared" si="23"/>
        <v>3178.1937799999996</v>
      </c>
      <c r="AF179" s="66" t="s">
        <v>473</v>
      </c>
      <c r="AG179" s="66"/>
      <c r="AH179" s="66" t="s">
        <v>522</v>
      </c>
      <c r="AI179" s="66" t="s">
        <v>529</v>
      </c>
      <c r="AJ179" s="66" t="s">
        <v>522</v>
      </c>
      <c r="AK179" s="67">
        <v>2018</v>
      </c>
      <c r="AL179" s="66" t="s">
        <v>208</v>
      </c>
    </row>
    <row r="180" spans="2:38" ht="198.75" customHeight="1" thickBot="1" x14ac:dyDescent="0.3">
      <c r="B180" s="96" t="s">
        <v>11</v>
      </c>
      <c r="C180" s="91" t="s">
        <v>33</v>
      </c>
      <c r="D180" s="64" t="s">
        <v>115</v>
      </c>
      <c r="E180" s="63" t="s">
        <v>116</v>
      </c>
      <c r="F180" s="68" t="s">
        <v>127</v>
      </c>
      <c r="G180" s="64" t="s">
        <v>123</v>
      </c>
      <c r="H180" s="64" t="s">
        <v>124</v>
      </c>
      <c r="I180" s="61">
        <v>3250085.2</v>
      </c>
      <c r="J180" s="61"/>
      <c r="K180" s="61">
        <v>3190364.07</v>
      </c>
      <c r="L180" s="61">
        <f t="shared" si="19"/>
        <v>3250.0852</v>
      </c>
      <c r="M180" s="61">
        <v>0</v>
      </c>
      <c r="N180" s="61"/>
      <c r="O180" s="61"/>
      <c r="P180" s="61">
        <f t="shared" si="20"/>
        <v>0</v>
      </c>
      <c r="Q180" s="61">
        <v>0</v>
      </c>
      <c r="R180" s="61"/>
      <c r="S180" s="61"/>
      <c r="T180" s="61">
        <f t="shared" si="21"/>
        <v>0</v>
      </c>
      <c r="U180" s="61">
        <v>0</v>
      </c>
      <c r="V180" s="61"/>
      <c r="W180" s="61"/>
      <c r="X180" s="61">
        <f t="shared" si="22"/>
        <v>0</v>
      </c>
      <c r="Y180" s="61"/>
      <c r="Z180" s="61"/>
      <c r="AA180" s="61"/>
      <c r="AB180" s="65">
        <f t="shared" si="16"/>
        <v>3250085.2</v>
      </c>
      <c r="AC180" s="65">
        <f t="shared" si="17"/>
        <v>0</v>
      </c>
      <c r="AD180" s="65">
        <f t="shared" si="18"/>
        <v>3190364.07</v>
      </c>
      <c r="AE180" s="65">
        <f t="shared" si="23"/>
        <v>3250.0852</v>
      </c>
      <c r="AF180" s="66" t="s">
        <v>473</v>
      </c>
      <c r="AG180" s="66"/>
      <c r="AH180" s="66" t="s">
        <v>523</v>
      </c>
      <c r="AI180" s="66" t="s">
        <v>531</v>
      </c>
      <c r="AJ180" s="66" t="s">
        <v>531</v>
      </c>
      <c r="AK180" s="67">
        <v>2018</v>
      </c>
      <c r="AL180" s="66" t="s">
        <v>209</v>
      </c>
    </row>
    <row r="181" spans="2:38" ht="161.25" customHeight="1" thickBot="1" x14ac:dyDescent="0.3">
      <c r="B181" s="96" t="s">
        <v>11</v>
      </c>
      <c r="C181" s="91" t="s">
        <v>33</v>
      </c>
      <c r="D181" s="64" t="s">
        <v>117</v>
      </c>
      <c r="E181" s="63" t="s">
        <v>118</v>
      </c>
      <c r="F181" s="68" t="s">
        <v>127</v>
      </c>
      <c r="G181" s="64" t="s">
        <v>123</v>
      </c>
      <c r="H181" s="64" t="s">
        <v>124</v>
      </c>
      <c r="I181" s="61">
        <v>160132</v>
      </c>
      <c r="J181" s="61"/>
      <c r="K181" s="61">
        <v>135815.79999999999</v>
      </c>
      <c r="L181" s="61">
        <f t="shared" si="19"/>
        <v>160.13200000000001</v>
      </c>
      <c r="M181" s="61">
        <v>0</v>
      </c>
      <c r="N181" s="61"/>
      <c r="O181" s="61"/>
      <c r="P181" s="61">
        <f t="shared" si="20"/>
        <v>0</v>
      </c>
      <c r="Q181" s="61">
        <v>0</v>
      </c>
      <c r="R181" s="61"/>
      <c r="S181" s="61"/>
      <c r="T181" s="61">
        <f t="shared" si="21"/>
        <v>0</v>
      </c>
      <c r="U181" s="61">
        <v>0</v>
      </c>
      <c r="V181" s="61"/>
      <c r="W181" s="61"/>
      <c r="X181" s="61">
        <f t="shared" si="22"/>
        <v>0</v>
      </c>
      <c r="Y181" s="61"/>
      <c r="Z181" s="61"/>
      <c r="AA181" s="61"/>
      <c r="AB181" s="65">
        <f t="shared" si="16"/>
        <v>160132</v>
      </c>
      <c r="AC181" s="65">
        <f t="shared" si="17"/>
        <v>0</v>
      </c>
      <c r="AD181" s="65">
        <f t="shared" si="18"/>
        <v>135815.79999999999</v>
      </c>
      <c r="AE181" s="65">
        <f t="shared" si="23"/>
        <v>160.13200000000001</v>
      </c>
      <c r="AF181" s="66" t="s">
        <v>473</v>
      </c>
      <c r="AG181" s="66"/>
      <c r="AH181" s="66" t="s">
        <v>523</v>
      </c>
      <c r="AI181" s="66" t="s">
        <v>531</v>
      </c>
      <c r="AJ181" s="66" t="s">
        <v>531</v>
      </c>
      <c r="AK181" s="67">
        <v>2018</v>
      </c>
      <c r="AL181" s="66" t="s">
        <v>210</v>
      </c>
    </row>
    <row r="182" spans="2:38" ht="199.5" customHeight="1" thickBot="1" x14ac:dyDescent="0.3">
      <c r="B182" s="96" t="s">
        <v>11</v>
      </c>
      <c r="C182" s="91" t="s">
        <v>33</v>
      </c>
      <c r="D182" s="64" t="s">
        <v>119</v>
      </c>
      <c r="E182" s="63" t="s">
        <v>120</v>
      </c>
      <c r="F182" s="68" t="s">
        <v>127</v>
      </c>
      <c r="G182" s="64" t="s">
        <v>123</v>
      </c>
      <c r="H182" s="64" t="s">
        <v>124</v>
      </c>
      <c r="I182" s="61">
        <v>150895.79</v>
      </c>
      <c r="J182" s="61"/>
      <c r="K182" s="61">
        <v>124289.5</v>
      </c>
      <c r="L182" s="61">
        <f t="shared" si="19"/>
        <v>150.89579000000001</v>
      </c>
      <c r="M182" s="61">
        <v>0</v>
      </c>
      <c r="N182" s="61"/>
      <c r="O182" s="61"/>
      <c r="P182" s="61">
        <f t="shared" si="20"/>
        <v>0</v>
      </c>
      <c r="Q182" s="61">
        <v>0</v>
      </c>
      <c r="R182" s="61"/>
      <c r="S182" s="61"/>
      <c r="T182" s="61">
        <f t="shared" si="21"/>
        <v>0</v>
      </c>
      <c r="U182" s="61">
        <v>0</v>
      </c>
      <c r="V182" s="61"/>
      <c r="W182" s="61"/>
      <c r="X182" s="61">
        <f t="shared" si="22"/>
        <v>0</v>
      </c>
      <c r="Y182" s="61"/>
      <c r="Z182" s="61"/>
      <c r="AA182" s="61"/>
      <c r="AB182" s="65">
        <f t="shared" si="16"/>
        <v>150895.79</v>
      </c>
      <c r="AC182" s="65">
        <f t="shared" si="17"/>
        <v>0</v>
      </c>
      <c r="AD182" s="65">
        <f t="shared" si="18"/>
        <v>124289.5</v>
      </c>
      <c r="AE182" s="65">
        <f t="shared" si="23"/>
        <v>150.89579000000001</v>
      </c>
      <c r="AF182" s="66" t="s">
        <v>473</v>
      </c>
      <c r="AG182" s="66"/>
      <c r="AH182" s="66" t="s">
        <v>523</v>
      </c>
      <c r="AI182" s="66" t="s">
        <v>531</v>
      </c>
      <c r="AJ182" s="66" t="s">
        <v>531</v>
      </c>
      <c r="AK182" s="67">
        <v>2018</v>
      </c>
      <c r="AL182" s="66" t="s">
        <v>211</v>
      </c>
    </row>
    <row r="183" spans="2:38" ht="132" customHeight="1" thickBot="1" x14ac:dyDescent="0.3">
      <c r="B183" s="96" t="s">
        <v>11</v>
      </c>
      <c r="C183" s="91" t="s">
        <v>33</v>
      </c>
      <c r="D183" s="64" t="s">
        <v>409</v>
      </c>
      <c r="E183" s="63" t="s">
        <v>410</v>
      </c>
      <c r="F183" s="68" t="s">
        <v>127</v>
      </c>
      <c r="G183" s="64" t="s">
        <v>123</v>
      </c>
      <c r="H183" s="64" t="s">
        <v>124</v>
      </c>
      <c r="I183" s="61">
        <v>4031858.11</v>
      </c>
      <c r="J183" s="61"/>
      <c r="K183" s="61">
        <v>2020640.53</v>
      </c>
      <c r="L183" s="61">
        <f t="shared" si="19"/>
        <v>4031.8581099999997</v>
      </c>
      <c r="M183" s="61">
        <v>0</v>
      </c>
      <c r="N183" s="61"/>
      <c r="O183" s="61"/>
      <c r="P183" s="61">
        <f t="shared" si="20"/>
        <v>0</v>
      </c>
      <c r="Q183" s="61">
        <v>0</v>
      </c>
      <c r="R183" s="61"/>
      <c r="S183" s="61"/>
      <c r="T183" s="61">
        <f t="shared" si="21"/>
        <v>0</v>
      </c>
      <c r="U183" s="61">
        <v>0</v>
      </c>
      <c r="V183" s="61"/>
      <c r="W183" s="61"/>
      <c r="X183" s="61">
        <f t="shared" si="22"/>
        <v>0</v>
      </c>
      <c r="Y183" s="61"/>
      <c r="Z183" s="61"/>
      <c r="AA183" s="61"/>
      <c r="AB183" s="65">
        <f t="shared" si="16"/>
        <v>4031858.11</v>
      </c>
      <c r="AC183" s="65">
        <f t="shared" si="17"/>
        <v>0</v>
      </c>
      <c r="AD183" s="65">
        <f t="shared" si="18"/>
        <v>2020640.53</v>
      </c>
      <c r="AE183" s="65">
        <f t="shared" si="23"/>
        <v>4031.8581099999997</v>
      </c>
      <c r="AF183" s="66" t="s">
        <v>6</v>
      </c>
      <c r="AG183" s="66"/>
      <c r="AH183" s="66" t="s">
        <v>522</v>
      </c>
      <c r="AI183" s="66" t="s">
        <v>529</v>
      </c>
      <c r="AJ183" s="66" t="s">
        <v>522</v>
      </c>
      <c r="AK183" s="67">
        <v>2018</v>
      </c>
      <c r="AL183" s="66" t="s">
        <v>438</v>
      </c>
    </row>
    <row r="184" spans="2:38" ht="135.75" customHeight="1" thickBot="1" x14ac:dyDescent="0.3">
      <c r="B184" s="96" t="s">
        <v>11</v>
      </c>
      <c r="C184" s="91" t="s">
        <v>33</v>
      </c>
      <c r="D184" s="64" t="s">
        <v>411</v>
      </c>
      <c r="E184" s="63" t="s">
        <v>412</v>
      </c>
      <c r="F184" s="68" t="s">
        <v>127</v>
      </c>
      <c r="G184" s="64" t="s">
        <v>123</v>
      </c>
      <c r="H184" s="64" t="s">
        <v>124</v>
      </c>
      <c r="I184" s="61">
        <v>3986273.49</v>
      </c>
      <c r="J184" s="61"/>
      <c r="K184" s="61">
        <v>2155401.85</v>
      </c>
      <c r="L184" s="61">
        <f t="shared" si="19"/>
        <v>3986.27349</v>
      </c>
      <c r="M184" s="61">
        <v>0</v>
      </c>
      <c r="N184" s="61"/>
      <c r="O184" s="61"/>
      <c r="P184" s="61">
        <f t="shared" si="20"/>
        <v>0</v>
      </c>
      <c r="Q184" s="61">
        <v>0</v>
      </c>
      <c r="R184" s="61"/>
      <c r="S184" s="61"/>
      <c r="T184" s="61">
        <f t="shared" si="21"/>
        <v>0</v>
      </c>
      <c r="U184" s="61">
        <v>0</v>
      </c>
      <c r="V184" s="61"/>
      <c r="W184" s="61"/>
      <c r="X184" s="61">
        <f t="shared" si="22"/>
        <v>0</v>
      </c>
      <c r="Y184" s="61"/>
      <c r="Z184" s="61"/>
      <c r="AA184" s="61"/>
      <c r="AB184" s="65">
        <f t="shared" si="16"/>
        <v>3986273.49</v>
      </c>
      <c r="AC184" s="65">
        <f t="shared" si="17"/>
        <v>0</v>
      </c>
      <c r="AD184" s="65">
        <f t="shared" si="18"/>
        <v>2155401.85</v>
      </c>
      <c r="AE184" s="65">
        <f t="shared" si="23"/>
        <v>3986.27349</v>
      </c>
      <c r="AF184" s="66" t="s">
        <v>6</v>
      </c>
      <c r="AG184" s="66"/>
      <c r="AH184" s="66" t="s">
        <v>522</v>
      </c>
      <c r="AI184" s="66" t="s">
        <v>529</v>
      </c>
      <c r="AJ184" s="66" t="s">
        <v>522</v>
      </c>
      <c r="AK184" s="67">
        <v>2018</v>
      </c>
      <c r="AL184" s="66" t="s">
        <v>438</v>
      </c>
    </row>
    <row r="185" spans="2:38" ht="90.75" thickBot="1" x14ac:dyDescent="0.3">
      <c r="B185" s="96" t="s">
        <v>11</v>
      </c>
      <c r="C185" s="91" t="s">
        <v>33</v>
      </c>
      <c r="D185" s="64" t="s">
        <v>413</v>
      </c>
      <c r="E185" s="63" t="s">
        <v>414</v>
      </c>
      <c r="F185" s="68" t="s">
        <v>127</v>
      </c>
      <c r="G185" s="64" t="s">
        <v>123</v>
      </c>
      <c r="H185" s="64" t="s">
        <v>124</v>
      </c>
      <c r="I185" s="61">
        <v>4486316.22</v>
      </c>
      <c r="J185" s="61"/>
      <c r="K185" s="61">
        <v>4217384.04</v>
      </c>
      <c r="L185" s="61">
        <f t="shared" si="19"/>
        <v>4486.3162199999997</v>
      </c>
      <c r="M185" s="61">
        <v>0</v>
      </c>
      <c r="N185" s="61"/>
      <c r="O185" s="61"/>
      <c r="P185" s="61">
        <f t="shared" si="20"/>
        <v>0</v>
      </c>
      <c r="Q185" s="61">
        <v>0</v>
      </c>
      <c r="R185" s="61"/>
      <c r="S185" s="61"/>
      <c r="T185" s="61">
        <f t="shared" si="21"/>
        <v>0</v>
      </c>
      <c r="U185" s="61">
        <v>0</v>
      </c>
      <c r="V185" s="61"/>
      <c r="W185" s="61"/>
      <c r="X185" s="61">
        <f t="shared" si="22"/>
        <v>0</v>
      </c>
      <c r="Y185" s="61"/>
      <c r="Z185" s="61"/>
      <c r="AA185" s="61"/>
      <c r="AB185" s="65">
        <f t="shared" si="16"/>
        <v>4486316.22</v>
      </c>
      <c r="AC185" s="65">
        <f t="shared" si="17"/>
        <v>0</v>
      </c>
      <c r="AD185" s="65">
        <f t="shared" si="18"/>
        <v>4217384.04</v>
      </c>
      <c r="AE185" s="65">
        <f t="shared" si="23"/>
        <v>4486.3162199999997</v>
      </c>
      <c r="AF185" s="66" t="s">
        <v>6</v>
      </c>
      <c r="AG185" s="66"/>
      <c r="AH185" s="66" t="s">
        <v>522</v>
      </c>
      <c r="AI185" s="66" t="s">
        <v>529</v>
      </c>
      <c r="AJ185" s="66" t="s">
        <v>522</v>
      </c>
      <c r="AK185" s="67">
        <v>2018</v>
      </c>
      <c r="AL185" s="66" t="s">
        <v>439</v>
      </c>
    </row>
    <row r="186" spans="2:38" ht="90.75" thickBot="1" x14ac:dyDescent="0.3">
      <c r="B186" s="96" t="s">
        <v>11</v>
      </c>
      <c r="C186" s="91" t="s">
        <v>33</v>
      </c>
      <c r="D186" s="64" t="s">
        <v>415</v>
      </c>
      <c r="E186" s="63" t="s">
        <v>416</v>
      </c>
      <c r="F186" s="68" t="s">
        <v>127</v>
      </c>
      <c r="G186" s="64" t="s">
        <v>123</v>
      </c>
      <c r="H186" s="64" t="s">
        <v>124</v>
      </c>
      <c r="I186" s="61">
        <v>4408103.07</v>
      </c>
      <c r="J186" s="61"/>
      <c r="K186" s="61">
        <v>4179360.24</v>
      </c>
      <c r="L186" s="61">
        <f t="shared" si="19"/>
        <v>4408.1030700000001</v>
      </c>
      <c r="M186" s="61">
        <v>0</v>
      </c>
      <c r="N186" s="61"/>
      <c r="O186" s="61"/>
      <c r="P186" s="61">
        <f t="shared" si="20"/>
        <v>0</v>
      </c>
      <c r="Q186" s="61">
        <v>0</v>
      </c>
      <c r="R186" s="61"/>
      <c r="S186" s="61"/>
      <c r="T186" s="61">
        <f t="shared" si="21"/>
        <v>0</v>
      </c>
      <c r="U186" s="61">
        <v>0</v>
      </c>
      <c r="V186" s="61"/>
      <c r="W186" s="61"/>
      <c r="X186" s="61">
        <f t="shared" si="22"/>
        <v>0</v>
      </c>
      <c r="Y186" s="61"/>
      <c r="Z186" s="61"/>
      <c r="AA186" s="61"/>
      <c r="AB186" s="65">
        <f t="shared" si="16"/>
        <v>4408103.07</v>
      </c>
      <c r="AC186" s="65">
        <f t="shared" si="17"/>
        <v>0</v>
      </c>
      <c r="AD186" s="65">
        <f t="shared" si="18"/>
        <v>4179360.24</v>
      </c>
      <c r="AE186" s="65">
        <f t="shared" si="23"/>
        <v>4408.1030700000001</v>
      </c>
      <c r="AF186" s="66" t="s">
        <v>6</v>
      </c>
      <c r="AG186" s="66"/>
      <c r="AH186" s="66" t="s">
        <v>522</v>
      </c>
      <c r="AI186" s="66" t="s">
        <v>529</v>
      </c>
      <c r="AJ186" s="66" t="s">
        <v>522</v>
      </c>
      <c r="AK186" s="67">
        <v>2018</v>
      </c>
      <c r="AL186" s="66" t="s">
        <v>439</v>
      </c>
    </row>
    <row r="187" spans="2:38" ht="99" customHeight="1" thickBot="1" x14ac:dyDescent="0.3">
      <c r="B187" s="96" t="s">
        <v>11</v>
      </c>
      <c r="C187" s="91" t="s">
        <v>33</v>
      </c>
      <c r="D187" s="64" t="s">
        <v>417</v>
      </c>
      <c r="E187" s="63" t="s">
        <v>418</v>
      </c>
      <c r="F187" s="68" t="s">
        <v>127</v>
      </c>
      <c r="G187" s="64" t="s">
        <v>123</v>
      </c>
      <c r="H187" s="64" t="s">
        <v>124</v>
      </c>
      <c r="I187" s="61">
        <v>4918679.2300000004</v>
      </c>
      <c r="J187" s="61"/>
      <c r="K187" s="61">
        <v>4655464.99</v>
      </c>
      <c r="L187" s="61">
        <f t="shared" si="19"/>
        <v>4918.6792300000006</v>
      </c>
      <c r="M187" s="61">
        <v>0</v>
      </c>
      <c r="N187" s="61"/>
      <c r="O187" s="61"/>
      <c r="P187" s="61">
        <f t="shared" si="20"/>
        <v>0</v>
      </c>
      <c r="Q187" s="61">
        <v>0</v>
      </c>
      <c r="R187" s="61"/>
      <c r="S187" s="61"/>
      <c r="T187" s="61">
        <f t="shared" si="21"/>
        <v>0</v>
      </c>
      <c r="U187" s="61">
        <v>0</v>
      </c>
      <c r="V187" s="61"/>
      <c r="W187" s="61"/>
      <c r="X187" s="61">
        <f t="shared" si="22"/>
        <v>0</v>
      </c>
      <c r="Y187" s="61"/>
      <c r="Z187" s="61"/>
      <c r="AA187" s="61"/>
      <c r="AB187" s="65">
        <f t="shared" si="16"/>
        <v>4918679.2300000004</v>
      </c>
      <c r="AC187" s="65">
        <f t="shared" si="17"/>
        <v>0</v>
      </c>
      <c r="AD187" s="65">
        <f t="shared" si="18"/>
        <v>4655464.99</v>
      </c>
      <c r="AE187" s="65">
        <f t="shared" si="23"/>
        <v>4918.6792300000006</v>
      </c>
      <c r="AF187" s="66" t="s">
        <v>6</v>
      </c>
      <c r="AG187" s="66"/>
      <c r="AH187" s="66" t="s">
        <v>522</v>
      </c>
      <c r="AI187" s="66" t="s">
        <v>529</v>
      </c>
      <c r="AJ187" s="66" t="s">
        <v>522</v>
      </c>
      <c r="AK187" s="67">
        <v>2018</v>
      </c>
      <c r="AL187" s="66" t="s">
        <v>213</v>
      </c>
    </row>
    <row r="188" spans="2:38" ht="120.75" customHeight="1" thickBot="1" x14ac:dyDescent="0.3">
      <c r="B188" s="96" t="s">
        <v>11</v>
      </c>
      <c r="C188" s="91" t="s">
        <v>33</v>
      </c>
      <c r="D188" s="64" t="s">
        <v>183</v>
      </c>
      <c r="E188" s="63" t="s">
        <v>184</v>
      </c>
      <c r="F188" s="68" t="s">
        <v>133</v>
      </c>
      <c r="G188" s="64" t="s">
        <v>123</v>
      </c>
      <c r="H188" s="64" t="s">
        <v>124</v>
      </c>
      <c r="I188" s="61">
        <v>0</v>
      </c>
      <c r="J188" s="61"/>
      <c r="K188" s="61"/>
      <c r="L188" s="61">
        <f t="shared" si="19"/>
        <v>0</v>
      </c>
      <c r="M188" s="61">
        <v>82811.58</v>
      </c>
      <c r="N188" s="61"/>
      <c r="O188" s="61">
        <v>140311.04000000001</v>
      </c>
      <c r="P188" s="61">
        <f t="shared" si="20"/>
        <v>82.811580000000006</v>
      </c>
      <c r="Q188" s="61">
        <v>30321.22</v>
      </c>
      <c r="R188" s="61"/>
      <c r="S188" s="61"/>
      <c r="T188" s="61">
        <f t="shared" si="21"/>
        <v>30.32122</v>
      </c>
      <c r="U188" s="61">
        <v>27178.25</v>
      </c>
      <c r="V188" s="61"/>
      <c r="W188" s="61"/>
      <c r="X188" s="61">
        <f t="shared" si="22"/>
        <v>27.178249999999998</v>
      </c>
      <c r="Y188" s="61"/>
      <c r="Z188" s="61"/>
      <c r="AA188" s="61"/>
      <c r="AB188" s="65">
        <f t="shared" si="16"/>
        <v>140311.04999999999</v>
      </c>
      <c r="AC188" s="65">
        <f t="shared" si="17"/>
        <v>0</v>
      </c>
      <c r="AD188" s="65">
        <f t="shared" si="18"/>
        <v>140311.04000000001</v>
      </c>
      <c r="AE188" s="65">
        <f t="shared" si="23"/>
        <v>140.31104999999999</v>
      </c>
      <c r="AF188" s="66" t="s">
        <v>53</v>
      </c>
      <c r="AG188" s="66"/>
      <c r="AH188" s="66" t="s">
        <v>526</v>
      </c>
      <c r="AI188" s="66" t="s">
        <v>531</v>
      </c>
      <c r="AJ188" s="66" t="s">
        <v>531</v>
      </c>
      <c r="AK188" s="67">
        <v>2019</v>
      </c>
      <c r="AL188" s="66" t="s">
        <v>148</v>
      </c>
    </row>
    <row r="189" spans="2:38" ht="75.75" thickBot="1" x14ac:dyDescent="0.3">
      <c r="B189" s="96" t="s">
        <v>11</v>
      </c>
      <c r="C189" s="91" t="s">
        <v>33</v>
      </c>
      <c r="D189" s="64" t="s">
        <v>185</v>
      </c>
      <c r="E189" s="63" t="s">
        <v>186</v>
      </c>
      <c r="F189" s="68" t="s">
        <v>127</v>
      </c>
      <c r="G189" s="64" t="s">
        <v>123</v>
      </c>
      <c r="H189" s="64" t="s">
        <v>124</v>
      </c>
      <c r="I189" s="61">
        <v>0</v>
      </c>
      <c r="J189" s="61"/>
      <c r="K189" s="61"/>
      <c r="L189" s="61">
        <f t="shared" si="19"/>
        <v>0</v>
      </c>
      <c r="M189" s="61">
        <v>1251419.68</v>
      </c>
      <c r="N189" s="61"/>
      <c r="O189" s="61">
        <v>1941060.35</v>
      </c>
      <c r="P189" s="61">
        <f t="shared" si="20"/>
        <v>1251.41968</v>
      </c>
      <c r="Q189" s="61">
        <v>458203.65</v>
      </c>
      <c r="R189" s="61"/>
      <c r="S189" s="61"/>
      <c r="T189" s="61">
        <f t="shared" si="21"/>
        <v>458.20365000000004</v>
      </c>
      <c r="U189" s="61">
        <v>410708.22</v>
      </c>
      <c r="V189" s="61"/>
      <c r="W189" s="61"/>
      <c r="X189" s="61">
        <f t="shared" si="22"/>
        <v>410.70821999999998</v>
      </c>
      <c r="Y189" s="61"/>
      <c r="Z189" s="61"/>
      <c r="AA189" s="61"/>
      <c r="AB189" s="65">
        <f t="shared" si="16"/>
        <v>2120331.5499999998</v>
      </c>
      <c r="AC189" s="65">
        <f t="shared" si="17"/>
        <v>0</v>
      </c>
      <c r="AD189" s="65">
        <f t="shared" si="18"/>
        <v>1941060.35</v>
      </c>
      <c r="AE189" s="65">
        <f t="shared" si="23"/>
        <v>2120.3315499999999</v>
      </c>
      <c r="AF189" s="66" t="s">
        <v>53</v>
      </c>
      <c r="AG189" s="66"/>
      <c r="AH189" s="66" t="s">
        <v>523</v>
      </c>
      <c r="AI189" s="66" t="s">
        <v>531</v>
      </c>
      <c r="AJ189" s="66" t="s">
        <v>531</v>
      </c>
      <c r="AK189" s="67">
        <v>2019</v>
      </c>
      <c r="AL189" s="66" t="s">
        <v>205</v>
      </c>
    </row>
    <row r="190" spans="2:38" ht="60.75" thickBot="1" x14ac:dyDescent="0.3">
      <c r="B190" s="96" t="s">
        <v>11</v>
      </c>
      <c r="C190" s="91" t="s">
        <v>33</v>
      </c>
      <c r="D190" s="64" t="s">
        <v>187</v>
      </c>
      <c r="E190" s="63" t="s">
        <v>188</v>
      </c>
      <c r="F190" s="68" t="s">
        <v>127</v>
      </c>
      <c r="G190" s="64" t="s">
        <v>123</v>
      </c>
      <c r="H190" s="64" t="s">
        <v>124</v>
      </c>
      <c r="I190" s="61">
        <v>0</v>
      </c>
      <c r="J190" s="61"/>
      <c r="K190" s="61"/>
      <c r="L190" s="61">
        <f t="shared" si="19"/>
        <v>0</v>
      </c>
      <c r="M190" s="61">
        <v>307576.59000000003</v>
      </c>
      <c r="N190" s="61"/>
      <c r="O190" s="61">
        <v>521139.6</v>
      </c>
      <c r="P190" s="61">
        <f t="shared" si="20"/>
        <v>307.57659000000001</v>
      </c>
      <c r="Q190" s="61">
        <v>112618.27</v>
      </c>
      <c r="R190" s="61"/>
      <c r="S190" s="61"/>
      <c r="T190" s="61">
        <f t="shared" si="21"/>
        <v>112.61827000000001</v>
      </c>
      <c r="U190" s="61">
        <v>100944.74</v>
      </c>
      <c r="V190" s="61"/>
      <c r="W190" s="61"/>
      <c r="X190" s="61">
        <f t="shared" si="22"/>
        <v>100.94474000000001</v>
      </c>
      <c r="Y190" s="61"/>
      <c r="Z190" s="61"/>
      <c r="AA190" s="61"/>
      <c r="AB190" s="65">
        <f t="shared" si="16"/>
        <v>521139.60000000003</v>
      </c>
      <c r="AC190" s="65">
        <f t="shared" si="17"/>
        <v>0</v>
      </c>
      <c r="AD190" s="65">
        <f t="shared" si="18"/>
        <v>521139.6</v>
      </c>
      <c r="AE190" s="65">
        <f t="shared" si="23"/>
        <v>521.13960000000009</v>
      </c>
      <c r="AF190" s="66" t="s">
        <v>53</v>
      </c>
      <c r="AG190" s="66"/>
      <c r="AH190" s="66" t="s">
        <v>523</v>
      </c>
      <c r="AI190" s="66" t="s">
        <v>531</v>
      </c>
      <c r="AJ190" s="66" t="s">
        <v>531</v>
      </c>
      <c r="AK190" s="67">
        <v>2019</v>
      </c>
      <c r="AL190" s="66" t="s">
        <v>212</v>
      </c>
    </row>
    <row r="191" spans="2:38" ht="60.75" thickBot="1" x14ac:dyDescent="0.3">
      <c r="B191" s="96" t="s">
        <v>11</v>
      </c>
      <c r="C191" s="91" t="s">
        <v>33</v>
      </c>
      <c r="D191" s="64" t="s">
        <v>189</v>
      </c>
      <c r="E191" s="63" t="s">
        <v>190</v>
      </c>
      <c r="F191" s="68" t="s">
        <v>127</v>
      </c>
      <c r="G191" s="64" t="s">
        <v>123</v>
      </c>
      <c r="H191" s="64" t="s">
        <v>124</v>
      </c>
      <c r="I191" s="61">
        <v>0</v>
      </c>
      <c r="J191" s="61"/>
      <c r="K191" s="61"/>
      <c r="L191" s="61">
        <f t="shared" si="19"/>
        <v>0</v>
      </c>
      <c r="M191" s="61">
        <v>769262.3</v>
      </c>
      <c r="N191" s="61"/>
      <c r="O191" s="61">
        <v>1234696.24</v>
      </c>
      <c r="P191" s="61">
        <f t="shared" si="20"/>
        <v>769.2623000000001</v>
      </c>
      <c r="Q191" s="61">
        <v>281663.14</v>
      </c>
      <c r="R191" s="61"/>
      <c r="S191" s="61"/>
      <c r="T191" s="61">
        <f t="shared" si="21"/>
        <v>281.66314</v>
      </c>
      <c r="U191" s="61">
        <v>252467.14</v>
      </c>
      <c r="V191" s="61"/>
      <c r="W191" s="61"/>
      <c r="X191" s="61">
        <f t="shared" si="22"/>
        <v>252.46714</v>
      </c>
      <c r="Y191" s="61"/>
      <c r="Z191" s="61"/>
      <c r="AA191" s="61"/>
      <c r="AB191" s="65">
        <f t="shared" si="16"/>
        <v>1303392.58</v>
      </c>
      <c r="AC191" s="65">
        <f t="shared" si="17"/>
        <v>0</v>
      </c>
      <c r="AD191" s="65">
        <f t="shared" si="18"/>
        <v>1234696.24</v>
      </c>
      <c r="AE191" s="65">
        <f t="shared" si="23"/>
        <v>1303.3925800000002</v>
      </c>
      <c r="AF191" s="66" t="s">
        <v>53</v>
      </c>
      <c r="AG191" s="66"/>
      <c r="AH191" s="66" t="s">
        <v>523</v>
      </c>
      <c r="AI191" s="66" t="s">
        <v>531</v>
      </c>
      <c r="AJ191" s="66" t="s">
        <v>531</v>
      </c>
      <c r="AK191" s="67">
        <v>2019</v>
      </c>
      <c r="AL191" s="66" t="s">
        <v>137</v>
      </c>
    </row>
    <row r="192" spans="2:38" ht="171" customHeight="1" thickBot="1" x14ac:dyDescent="0.3">
      <c r="B192" s="96" t="s">
        <v>11</v>
      </c>
      <c r="C192" s="91" t="s">
        <v>33</v>
      </c>
      <c r="D192" s="64" t="s">
        <v>191</v>
      </c>
      <c r="E192" s="63" t="s">
        <v>192</v>
      </c>
      <c r="F192" s="68" t="s">
        <v>127</v>
      </c>
      <c r="G192" s="64" t="s">
        <v>123</v>
      </c>
      <c r="H192" s="64" t="s">
        <v>124</v>
      </c>
      <c r="I192" s="61">
        <v>0</v>
      </c>
      <c r="J192" s="61"/>
      <c r="K192" s="61"/>
      <c r="L192" s="61">
        <f t="shared" si="19"/>
        <v>0</v>
      </c>
      <c r="M192" s="61">
        <v>2559365.2799999998</v>
      </c>
      <c r="N192" s="61"/>
      <c r="O192" s="61">
        <v>4336437.2699999996</v>
      </c>
      <c r="P192" s="61">
        <f t="shared" si="20"/>
        <v>2559.36528</v>
      </c>
      <c r="Q192" s="61">
        <v>937104.09</v>
      </c>
      <c r="R192" s="61"/>
      <c r="S192" s="61"/>
      <c r="T192" s="61">
        <f t="shared" si="21"/>
        <v>937.10408999999993</v>
      </c>
      <c r="U192" s="61">
        <v>839967.9</v>
      </c>
      <c r="V192" s="61"/>
      <c r="W192" s="61"/>
      <c r="X192" s="61">
        <f t="shared" si="22"/>
        <v>839.96789999999999</v>
      </c>
      <c r="Y192" s="61"/>
      <c r="Z192" s="61"/>
      <c r="AA192" s="61"/>
      <c r="AB192" s="65">
        <f t="shared" si="16"/>
        <v>4336437.2699999996</v>
      </c>
      <c r="AC192" s="65">
        <f t="shared" si="17"/>
        <v>0</v>
      </c>
      <c r="AD192" s="65">
        <f t="shared" si="18"/>
        <v>4336437.2699999996</v>
      </c>
      <c r="AE192" s="65">
        <f t="shared" si="23"/>
        <v>4336.4372699999994</v>
      </c>
      <c r="AF192" s="66" t="s">
        <v>53</v>
      </c>
      <c r="AG192" s="66"/>
      <c r="AH192" s="66" t="s">
        <v>523</v>
      </c>
      <c r="AI192" s="66" t="s">
        <v>531</v>
      </c>
      <c r="AJ192" s="66" t="s">
        <v>531</v>
      </c>
      <c r="AK192" s="67">
        <v>2019</v>
      </c>
      <c r="AL192" s="66" t="s">
        <v>213</v>
      </c>
    </row>
    <row r="193" spans="2:38" ht="212.25" customHeight="1" thickBot="1" x14ac:dyDescent="0.3">
      <c r="B193" s="96" t="s">
        <v>11</v>
      </c>
      <c r="C193" s="91" t="s">
        <v>33</v>
      </c>
      <c r="D193" s="64" t="s">
        <v>193</v>
      </c>
      <c r="E193" s="63" t="s">
        <v>194</v>
      </c>
      <c r="F193" s="68" t="s">
        <v>127</v>
      </c>
      <c r="G193" s="64" t="s">
        <v>123</v>
      </c>
      <c r="H193" s="64" t="s">
        <v>124</v>
      </c>
      <c r="I193" s="61">
        <v>0</v>
      </c>
      <c r="J193" s="61"/>
      <c r="K193" s="61"/>
      <c r="L193" s="61">
        <f t="shared" si="19"/>
        <v>0</v>
      </c>
      <c r="M193" s="61">
        <v>224439.99</v>
      </c>
      <c r="N193" s="61"/>
      <c r="O193" s="61">
        <v>360587.68</v>
      </c>
      <c r="P193" s="61">
        <f t="shared" si="20"/>
        <v>224.43998999999999</v>
      </c>
      <c r="Q193" s="61">
        <v>82178.05</v>
      </c>
      <c r="R193" s="61"/>
      <c r="S193" s="61"/>
      <c r="T193" s="61">
        <f t="shared" si="21"/>
        <v>82.178049999999999</v>
      </c>
      <c r="U193" s="61">
        <v>73659.820000000007</v>
      </c>
      <c r="V193" s="61"/>
      <c r="W193" s="61"/>
      <c r="X193" s="61">
        <f t="shared" si="22"/>
        <v>73.659820000000011</v>
      </c>
      <c r="Y193" s="61"/>
      <c r="Z193" s="61"/>
      <c r="AA193" s="61"/>
      <c r="AB193" s="65">
        <f t="shared" si="16"/>
        <v>380277.86</v>
      </c>
      <c r="AC193" s="65">
        <f t="shared" si="17"/>
        <v>0</v>
      </c>
      <c r="AD193" s="65">
        <f t="shared" si="18"/>
        <v>360587.68</v>
      </c>
      <c r="AE193" s="65">
        <f t="shared" si="23"/>
        <v>380.27785999999998</v>
      </c>
      <c r="AF193" s="66" t="s">
        <v>53</v>
      </c>
      <c r="AG193" s="66"/>
      <c r="AH193" s="66" t="s">
        <v>526</v>
      </c>
      <c r="AI193" s="66" t="s">
        <v>531</v>
      </c>
      <c r="AJ193" s="66" t="s">
        <v>531</v>
      </c>
      <c r="AK193" s="67">
        <v>2019</v>
      </c>
      <c r="AL193" s="66" t="s">
        <v>210</v>
      </c>
    </row>
    <row r="194" spans="2:38" ht="105.75" thickBot="1" x14ac:dyDescent="0.3">
      <c r="B194" s="96" t="s">
        <v>11</v>
      </c>
      <c r="C194" s="91" t="s">
        <v>33</v>
      </c>
      <c r="D194" s="64" t="s">
        <v>195</v>
      </c>
      <c r="E194" s="63" t="s">
        <v>196</v>
      </c>
      <c r="F194" s="68" t="s">
        <v>127</v>
      </c>
      <c r="G194" s="64" t="s">
        <v>123</v>
      </c>
      <c r="H194" s="64" t="s">
        <v>124</v>
      </c>
      <c r="I194" s="61">
        <v>0</v>
      </c>
      <c r="J194" s="61"/>
      <c r="K194" s="61"/>
      <c r="L194" s="61">
        <f t="shared" si="19"/>
        <v>0</v>
      </c>
      <c r="M194" s="61">
        <v>1256047.78</v>
      </c>
      <c r="N194" s="61"/>
      <c r="O194" s="61">
        <v>1952759.62</v>
      </c>
      <c r="P194" s="61">
        <f t="shared" si="20"/>
        <v>1256.0477800000001</v>
      </c>
      <c r="Q194" s="61">
        <v>459898.21</v>
      </c>
      <c r="R194" s="61"/>
      <c r="S194" s="61"/>
      <c r="T194" s="61">
        <f t="shared" si="21"/>
        <v>459.89821000000001</v>
      </c>
      <c r="U194" s="61">
        <v>412227.14</v>
      </c>
      <c r="V194" s="61"/>
      <c r="W194" s="61"/>
      <c r="X194" s="61">
        <f t="shared" si="22"/>
        <v>412.22714000000002</v>
      </c>
      <c r="Y194" s="61"/>
      <c r="Z194" s="61"/>
      <c r="AA194" s="61"/>
      <c r="AB194" s="65">
        <f t="shared" si="16"/>
        <v>2128173.13</v>
      </c>
      <c r="AC194" s="65">
        <f t="shared" si="17"/>
        <v>0</v>
      </c>
      <c r="AD194" s="65">
        <f t="shared" si="18"/>
        <v>1952759.62</v>
      </c>
      <c r="AE194" s="65">
        <f t="shared" si="23"/>
        <v>2128.1731299999997</v>
      </c>
      <c r="AF194" s="66" t="s">
        <v>53</v>
      </c>
      <c r="AG194" s="66"/>
      <c r="AH194" s="66" t="s">
        <v>526</v>
      </c>
      <c r="AI194" s="66" t="s">
        <v>531</v>
      </c>
      <c r="AJ194" s="66" t="s">
        <v>531</v>
      </c>
      <c r="AK194" s="67">
        <v>2019</v>
      </c>
      <c r="AL194" s="66" t="s">
        <v>178</v>
      </c>
    </row>
    <row r="195" spans="2:38" ht="202.5" customHeight="1" thickBot="1" x14ac:dyDescent="0.3">
      <c r="B195" s="96" t="s">
        <v>11</v>
      </c>
      <c r="C195" s="91" t="s">
        <v>33</v>
      </c>
      <c r="D195" s="64" t="s">
        <v>197</v>
      </c>
      <c r="E195" s="63" t="s">
        <v>198</v>
      </c>
      <c r="F195" s="68" t="s">
        <v>127</v>
      </c>
      <c r="G195" s="64" t="s">
        <v>123</v>
      </c>
      <c r="H195" s="64" t="s">
        <v>124</v>
      </c>
      <c r="I195" s="61">
        <v>0</v>
      </c>
      <c r="J195" s="61"/>
      <c r="K195" s="61"/>
      <c r="L195" s="61">
        <f t="shared" si="19"/>
        <v>0</v>
      </c>
      <c r="M195" s="61">
        <v>1437720.34</v>
      </c>
      <c r="N195" s="61"/>
      <c r="O195" s="61">
        <v>2272519.77</v>
      </c>
      <c r="P195" s="61">
        <f t="shared" si="20"/>
        <v>1437.7203400000001</v>
      </c>
      <c r="Q195" s="61">
        <v>526417.09</v>
      </c>
      <c r="R195" s="61"/>
      <c r="S195" s="61"/>
      <c r="T195" s="61">
        <f t="shared" si="21"/>
        <v>526.41708999999992</v>
      </c>
      <c r="U195" s="61">
        <v>471850.95</v>
      </c>
      <c r="V195" s="61"/>
      <c r="W195" s="61"/>
      <c r="X195" s="61">
        <f t="shared" si="22"/>
        <v>471.85095000000001</v>
      </c>
      <c r="Y195" s="61"/>
      <c r="Z195" s="61"/>
      <c r="AA195" s="61"/>
      <c r="AB195" s="65">
        <f t="shared" si="16"/>
        <v>2435988.3800000004</v>
      </c>
      <c r="AC195" s="65">
        <f t="shared" si="17"/>
        <v>0</v>
      </c>
      <c r="AD195" s="65">
        <f t="shared" si="18"/>
        <v>2272519.77</v>
      </c>
      <c r="AE195" s="65">
        <f t="shared" si="23"/>
        <v>2435.9883800000002</v>
      </c>
      <c r="AF195" s="66" t="s">
        <v>53</v>
      </c>
      <c r="AG195" s="66"/>
      <c r="AH195" s="66" t="s">
        <v>523</v>
      </c>
      <c r="AI195" s="66" t="s">
        <v>531</v>
      </c>
      <c r="AJ195" s="66" t="s">
        <v>531</v>
      </c>
      <c r="AK195" s="67">
        <v>2019</v>
      </c>
      <c r="AL195" s="66" t="s">
        <v>212</v>
      </c>
    </row>
    <row r="196" spans="2:38" ht="214.5" customHeight="1" thickBot="1" x14ac:dyDescent="0.3">
      <c r="B196" s="96" t="s">
        <v>11</v>
      </c>
      <c r="C196" s="91" t="s">
        <v>33</v>
      </c>
      <c r="D196" s="64" t="s">
        <v>199</v>
      </c>
      <c r="E196" s="63" t="s">
        <v>200</v>
      </c>
      <c r="F196" s="68" t="s">
        <v>127</v>
      </c>
      <c r="G196" s="64" t="s">
        <v>123</v>
      </c>
      <c r="H196" s="64" t="s">
        <v>124</v>
      </c>
      <c r="I196" s="61">
        <v>0</v>
      </c>
      <c r="J196" s="61"/>
      <c r="K196" s="61"/>
      <c r="L196" s="61">
        <f t="shared" si="19"/>
        <v>0</v>
      </c>
      <c r="M196" s="61">
        <v>3246570.95</v>
      </c>
      <c r="N196" s="61"/>
      <c r="O196" s="61">
        <v>3246570.95</v>
      </c>
      <c r="P196" s="61">
        <f t="shared" si="20"/>
        <v>3246.5709500000003</v>
      </c>
      <c r="Q196" s="61">
        <v>0</v>
      </c>
      <c r="R196" s="61"/>
      <c r="S196" s="61"/>
      <c r="T196" s="61">
        <f t="shared" si="21"/>
        <v>0</v>
      </c>
      <c r="U196" s="61">
        <v>0</v>
      </c>
      <c r="V196" s="61"/>
      <c r="W196" s="61"/>
      <c r="X196" s="61">
        <f t="shared" si="22"/>
        <v>0</v>
      </c>
      <c r="Y196" s="61"/>
      <c r="Z196" s="61"/>
      <c r="AA196" s="61"/>
      <c r="AB196" s="65">
        <f t="shared" si="16"/>
        <v>3246570.95</v>
      </c>
      <c r="AC196" s="65">
        <f t="shared" si="17"/>
        <v>0</v>
      </c>
      <c r="AD196" s="65">
        <f t="shared" si="18"/>
        <v>3246570.95</v>
      </c>
      <c r="AE196" s="65">
        <f t="shared" si="23"/>
        <v>3246.5709500000003</v>
      </c>
      <c r="AF196" s="66" t="s">
        <v>473</v>
      </c>
      <c r="AG196" s="66"/>
      <c r="AH196" s="66" t="s">
        <v>526</v>
      </c>
      <c r="AI196" s="66" t="s">
        <v>531</v>
      </c>
      <c r="AJ196" s="66" t="s">
        <v>531</v>
      </c>
      <c r="AK196" s="67">
        <v>2019</v>
      </c>
      <c r="AL196" s="66" t="s">
        <v>166</v>
      </c>
    </row>
    <row r="197" spans="2:38" ht="60.75" thickBot="1" x14ac:dyDescent="0.3">
      <c r="B197" s="96" t="s">
        <v>11</v>
      </c>
      <c r="C197" s="91" t="s">
        <v>33</v>
      </c>
      <c r="D197" s="64" t="s">
        <v>201</v>
      </c>
      <c r="E197" s="63" t="s">
        <v>202</v>
      </c>
      <c r="F197" s="68" t="s">
        <v>127</v>
      </c>
      <c r="G197" s="64" t="s">
        <v>123</v>
      </c>
      <c r="H197" s="64" t="s">
        <v>124</v>
      </c>
      <c r="I197" s="61">
        <v>0</v>
      </c>
      <c r="J197" s="61"/>
      <c r="K197" s="61"/>
      <c r="L197" s="61">
        <f t="shared" si="19"/>
        <v>0</v>
      </c>
      <c r="M197" s="61">
        <v>2698084.23</v>
      </c>
      <c r="N197" s="61"/>
      <c r="O197" s="61">
        <v>2698084.23</v>
      </c>
      <c r="P197" s="61">
        <f t="shared" si="20"/>
        <v>2698.0842299999999</v>
      </c>
      <c r="Q197" s="61">
        <v>0</v>
      </c>
      <c r="R197" s="61"/>
      <c r="S197" s="61"/>
      <c r="T197" s="61">
        <f t="shared" si="21"/>
        <v>0</v>
      </c>
      <c r="U197" s="61">
        <v>0</v>
      </c>
      <c r="V197" s="61"/>
      <c r="W197" s="61"/>
      <c r="X197" s="61">
        <f t="shared" si="22"/>
        <v>0</v>
      </c>
      <c r="Y197" s="61"/>
      <c r="Z197" s="61"/>
      <c r="AA197" s="61"/>
      <c r="AB197" s="65">
        <f t="shared" si="16"/>
        <v>2698084.23</v>
      </c>
      <c r="AC197" s="65">
        <f t="shared" si="17"/>
        <v>0</v>
      </c>
      <c r="AD197" s="65">
        <f t="shared" si="18"/>
        <v>2698084.23</v>
      </c>
      <c r="AE197" s="65">
        <f t="shared" si="23"/>
        <v>2698.0842299999999</v>
      </c>
      <c r="AF197" s="66" t="s">
        <v>473</v>
      </c>
      <c r="AG197" s="66"/>
      <c r="AH197" s="66" t="s">
        <v>526</v>
      </c>
      <c r="AI197" s="66" t="s">
        <v>531</v>
      </c>
      <c r="AJ197" s="66" t="s">
        <v>531</v>
      </c>
      <c r="AK197" s="67">
        <v>2019</v>
      </c>
      <c r="AL197" s="66" t="s">
        <v>214</v>
      </c>
    </row>
    <row r="198" spans="2:38" ht="68.25" customHeight="1" thickBot="1" x14ac:dyDescent="0.3">
      <c r="B198" s="96" t="s">
        <v>11</v>
      </c>
      <c r="C198" s="91" t="s">
        <v>33</v>
      </c>
      <c r="D198" s="64" t="s">
        <v>203</v>
      </c>
      <c r="E198" s="63" t="s">
        <v>204</v>
      </c>
      <c r="F198" s="68" t="s">
        <v>127</v>
      </c>
      <c r="G198" s="64" t="s">
        <v>123</v>
      </c>
      <c r="H198" s="64" t="s">
        <v>124</v>
      </c>
      <c r="I198" s="61">
        <v>0</v>
      </c>
      <c r="J198" s="61"/>
      <c r="K198" s="61"/>
      <c r="L198" s="61">
        <f t="shared" si="19"/>
        <v>0</v>
      </c>
      <c r="M198" s="61">
        <v>342547.28</v>
      </c>
      <c r="N198" s="61"/>
      <c r="O198" s="61">
        <v>342547.28</v>
      </c>
      <c r="P198" s="61">
        <f t="shared" si="20"/>
        <v>342.54728</v>
      </c>
      <c r="Q198" s="61">
        <v>0</v>
      </c>
      <c r="R198" s="61"/>
      <c r="S198" s="61"/>
      <c r="T198" s="61">
        <f t="shared" si="21"/>
        <v>0</v>
      </c>
      <c r="U198" s="61">
        <v>0</v>
      </c>
      <c r="V198" s="61"/>
      <c r="W198" s="61"/>
      <c r="X198" s="61">
        <f t="shared" si="22"/>
        <v>0</v>
      </c>
      <c r="Y198" s="61"/>
      <c r="Z198" s="61"/>
      <c r="AA198" s="61"/>
      <c r="AB198" s="65">
        <f t="shared" si="16"/>
        <v>342547.28</v>
      </c>
      <c r="AC198" s="65">
        <f t="shared" si="17"/>
        <v>0</v>
      </c>
      <c r="AD198" s="65">
        <f t="shared" si="18"/>
        <v>342547.28</v>
      </c>
      <c r="AE198" s="65">
        <f t="shared" si="23"/>
        <v>342.54728</v>
      </c>
      <c r="AF198" s="66" t="s">
        <v>473</v>
      </c>
      <c r="AG198" s="66"/>
      <c r="AH198" s="66" t="s">
        <v>526</v>
      </c>
      <c r="AI198" s="66" t="s">
        <v>531</v>
      </c>
      <c r="AJ198" s="66" t="s">
        <v>531</v>
      </c>
      <c r="AK198" s="67">
        <v>2019</v>
      </c>
      <c r="AL198" s="66" t="s">
        <v>215</v>
      </c>
    </row>
    <row r="199" spans="2:38" ht="204" customHeight="1" thickBot="1" x14ac:dyDescent="0.3">
      <c r="B199" s="96" t="s">
        <v>11</v>
      </c>
      <c r="C199" s="91" t="s">
        <v>33</v>
      </c>
      <c r="D199" s="64" t="s">
        <v>419</v>
      </c>
      <c r="E199" s="63" t="s">
        <v>420</v>
      </c>
      <c r="F199" s="68" t="s">
        <v>127</v>
      </c>
      <c r="G199" s="64" t="s">
        <v>123</v>
      </c>
      <c r="H199" s="64" t="s">
        <v>124</v>
      </c>
      <c r="I199" s="61">
        <v>0</v>
      </c>
      <c r="J199" s="61"/>
      <c r="K199" s="61"/>
      <c r="L199" s="61">
        <f t="shared" si="19"/>
        <v>0</v>
      </c>
      <c r="M199" s="105">
        <v>3731410.69</v>
      </c>
      <c r="N199" s="61"/>
      <c r="O199" s="61">
        <v>3717694.54</v>
      </c>
      <c r="P199" s="61">
        <f t="shared" si="20"/>
        <v>3731.4106900000002</v>
      </c>
      <c r="Q199" s="61">
        <v>0</v>
      </c>
      <c r="R199" s="61"/>
      <c r="S199" s="61"/>
      <c r="T199" s="61">
        <f t="shared" si="21"/>
        <v>0</v>
      </c>
      <c r="U199" s="61">
        <v>0</v>
      </c>
      <c r="V199" s="61"/>
      <c r="W199" s="61"/>
      <c r="X199" s="61">
        <f t="shared" si="22"/>
        <v>0</v>
      </c>
      <c r="Y199" s="61"/>
      <c r="Z199" s="61"/>
      <c r="AA199" s="61"/>
      <c r="AB199" s="65">
        <f t="shared" si="16"/>
        <v>3731410.69</v>
      </c>
      <c r="AC199" s="65">
        <f t="shared" si="17"/>
        <v>0</v>
      </c>
      <c r="AD199" s="65">
        <f t="shared" si="18"/>
        <v>3717694.54</v>
      </c>
      <c r="AE199" s="65">
        <f t="shared" si="23"/>
        <v>3731.4106900000002</v>
      </c>
      <c r="AF199" s="66" t="s">
        <v>6</v>
      </c>
      <c r="AG199" s="66"/>
      <c r="AH199" s="66" t="s">
        <v>523</v>
      </c>
      <c r="AI199" s="66" t="s">
        <v>529</v>
      </c>
      <c r="AJ199" s="66" t="s">
        <v>531</v>
      </c>
      <c r="AK199" s="67">
        <v>2019</v>
      </c>
      <c r="AL199" s="66" t="s">
        <v>139</v>
      </c>
    </row>
    <row r="200" spans="2:38" ht="105.75" thickBot="1" x14ac:dyDescent="0.3">
      <c r="B200" s="96" t="s">
        <v>11</v>
      </c>
      <c r="C200" s="91" t="s">
        <v>33</v>
      </c>
      <c r="D200" s="64" t="s">
        <v>421</v>
      </c>
      <c r="E200" s="63" t="s">
        <v>422</v>
      </c>
      <c r="F200" s="68" t="s">
        <v>127</v>
      </c>
      <c r="G200" s="64" t="s">
        <v>123</v>
      </c>
      <c r="H200" s="64" t="s">
        <v>124</v>
      </c>
      <c r="I200" s="61">
        <v>0</v>
      </c>
      <c r="J200" s="61"/>
      <c r="K200" s="61"/>
      <c r="L200" s="61">
        <f t="shared" si="19"/>
        <v>0</v>
      </c>
      <c r="M200" s="61">
        <v>4908449.3600000003</v>
      </c>
      <c r="N200" s="61"/>
      <c r="O200" s="61">
        <v>2354971.14</v>
      </c>
      <c r="P200" s="61">
        <f t="shared" si="20"/>
        <v>4908.4493600000005</v>
      </c>
      <c r="Q200" s="61">
        <v>0</v>
      </c>
      <c r="R200" s="61"/>
      <c r="S200" s="61"/>
      <c r="T200" s="61">
        <f t="shared" si="21"/>
        <v>0</v>
      </c>
      <c r="U200" s="61">
        <v>0</v>
      </c>
      <c r="V200" s="61"/>
      <c r="W200" s="61"/>
      <c r="X200" s="61">
        <f t="shared" si="22"/>
        <v>0</v>
      </c>
      <c r="Y200" s="61"/>
      <c r="Z200" s="61"/>
      <c r="AA200" s="61"/>
      <c r="AB200" s="65">
        <f t="shared" si="16"/>
        <v>4908449.3600000003</v>
      </c>
      <c r="AC200" s="65">
        <f t="shared" si="17"/>
        <v>0</v>
      </c>
      <c r="AD200" s="65">
        <f t="shared" si="18"/>
        <v>2354971.14</v>
      </c>
      <c r="AE200" s="65">
        <f t="shared" si="23"/>
        <v>4908.4493600000005</v>
      </c>
      <c r="AF200" s="66" t="s">
        <v>6</v>
      </c>
      <c r="AG200" s="66"/>
      <c r="AH200" s="66" t="s">
        <v>522</v>
      </c>
      <c r="AI200" s="66" t="s">
        <v>529</v>
      </c>
      <c r="AJ200" s="66" t="s">
        <v>522</v>
      </c>
      <c r="AK200" s="67">
        <v>2019</v>
      </c>
      <c r="AL200" s="66" t="s">
        <v>212</v>
      </c>
    </row>
    <row r="201" spans="2:38" ht="105.75" thickBot="1" x14ac:dyDescent="0.3">
      <c r="B201" s="96" t="s">
        <v>11</v>
      </c>
      <c r="C201" s="91" t="s">
        <v>33</v>
      </c>
      <c r="D201" s="64" t="s">
        <v>423</v>
      </c>
      <c r="E201" s="63" t="s">
        <v>424</v>
      </c>
      <c r="F201" s="68" t="s">
        <v>127</v>
      </c>
      <c r="G201" s="64" t="s">
        <v>123</v>
      </c>
      <c r="H201" s="64" t="s">
        <v>124</v>
      </c>
      <c r="I201" s="61">
        <v>0</v>
      </c>
      <c r="J201" s="61"/>
      <c r="K201" s="61"/>
      <c r="L201" s="61">
        <f t="shared" si="19"/>
        <v>0</v>
      </c>
      <c r="M201" s="61">
        <v>1140677.97</v>
      </c>
      <c r="N201" s="61"/>
      <c r="O201" s="61">
        <v>801424.17</v>
      </c>
      <c r="P201" s="61">
        <f t="shared" si="20"/>
        <v>1140.67797</v>
      </c>
      <c r="Q201" s="61">
        <v>0</v>
      </c>
      <c r="R201" s="61"/>
      <c r="S201" s="61"/>
      <c r="T201" s="61">
        <f t="shared" si="21"/>
        <v>0</v>
      </c>
      <c r="U201" s="61">
        <v>0</v>
      </c>
      <c r="V201" s="61"/>
      <c r="W201" s="61"/>
      <c r="X201" s="61">
        <f t="shared" si="22"/>
        <v>0</v>
      </c>
      <c r="Y201" s="61"/>
      <c r="Z201" s="61"/>
      <c r="AA201" s="61"/>
      <c r="AB201" s="65">
        <f t="shared" si="16"/>
        <v>1140677.97</v>
      </c>
      <c r="AC201" s="65">
        <f t="shared" si="17"/>
        <v>0</v>
      </c>
      <c r="AD201" s="65">
        <f t="shared" si="18"/>
        <v>801424.17</v>
      </c>
      <c r="AE201" s="65">
        <f t="shared" si="23"/>
        <v>1140.67797</v>
      </c>
      <c r="AF201" s="66" t="s">
        <v>6</v>
      </c>
      <c r="AG201" s="66"/>
      <c r="AH201" s="66" t="s">
        <v>522</v>
      </c>
      <c r="AI201" s="66" t="s">
        <v>529</v>
      </c>
      <c r="AJ201" s="66" t="s">
        <v>522</v>
      </c>
      <c r="AK201" s="67">
        <v>2019</v>
      </c>
      <c r="AL201" s="66" t="s">
        <v>440</v>
      </c>
    </row>
    <row r="202" spans="2:38" ht="132.75" customHeight="1" thickBot="1" x14ac:dyDescent="0.3">
      <c r="B202" s="96" t="s">
        <v>11</v>
      </c>
      <c r="C202" s="91" t="s">
        <v>33</v>
      </c>
      <c r="D202" s="64" t="s">
        <v>425</v>
      </c>
      <c r="E202" s="63" t="s">
        <v>426</v>
      </c>
      <c r="F202" s="68" t="s">
        <v>127</v>
      </c>
      <c r="G202" s="64" t="s">
        <v>123</v>
      </c>
      <c r="H202" s="64" t="s">
        <v>124</v>
      </c>
      <c r="I202" s="61">
        <v>0</v>
      </c>
      <c r="J202" s="61"/>
      <c r="K202" s="61"/>
      <c r="L202" s="61">
        <f t="shared" si="19"/>
        <v>0</v>
      </c>
      <c r="M202" s="61">
        <v>228760.84</v>
      </c>
      <c r="N202" s="61"/>
      <c r="O202" s="61">
        <v>143603.01999999999</v>
      </c>
      <c r="P202" s="61">
        <f t="shared" si="20"/>
        <v>228.76084</v>
      </c>
      <c r="Q202" s="61">
        <v>0</v>
      </c>
      <c r="R202" s="61"/>
      <c r="S202" s="61"/>
      <c r="T202" s="61">
        <f t="shared" si="21"/>
        <v>0</v>
      </c>
      <c r="U202" s="61">
        <v>0</v>
      </c>
      <c r="V202" s="61"/>
      <c r="W202" s="61"/>
      <c r="X202" s="61">
        <f t="shared" si="22"/>
        <v>0</v>
      </c>
      <c r="Y202" s="61"/>
      <c r="Z202" s="61"/>
      <c r="AA202" s="61"/>
      <c r="AB202" s="65">
        <f t="shared" ref="AB202:AB229" si="24">SUM(I202,M202,Q202,U202)</f>
        <v>228760.84</v>
      </c>
      <c r="AC202" s="65">
        <f t="shared" ref="AC202:AC229" si="25">SUM(J202,N202,R202,V202)</f>
        <v>0</v>
      </c>
      <c r="AD202" s="65">
        <f t="shared" ref="AD202:AD229" si="26">SUM(K202,O202,S202,W202)</f>
        <v>143603.01999999999</v>
      </c>
      <c r="AE202" s="65">
        <f t="shared" si="23"/>
        <v>228.76084</v>
      </c>
      <c r="AF202" s="66" t="s">
        <v>6</v>
      </c>
      <c r="AG202" s="66"/>
      <c r="AH202" s="66" t="s">
        <v>522</v>
      </c>
      <c r="AI202" s="66" t="s">
        <v>529</v>
      </c>
      <c r="AJ202" s="66" t="s">
        <v>522</v>
      </c>
      <c r="AK202" s="67">
        <v>2019</v>
      </c>
      <c r="AL202" s="66" t="s">
        <v>440</v>
      </c>
    </row>
    <row r="203" spans="2:38" ht="144" customHeight="1" thickBot="1" x14ac:dyDescent="0.3">
      <c r="B203" s="96" t="s">
        <v>11</v>
      </c>
      <c r="C203" s="91" t="s">
        <v>33</v>
      </c>
      <c r="D203" s="64" t="s">
        <v>427</v>
      </c>
      <c r="E203" s="63" t="s">
        <v>428</v>
      </c>
      <c r="F203" s="68" t="s">
        <v>127</v>
      </c>
      <c r="G203" s="64" t="s">
        <v>123</v>
      </c>
      <c r="H203" s="64" t="s">
        <v>124</v>
      </c>
      <c r="I203" s="61">
        <v>0</v>
      </c>
      <c r="J203" s="61"/>
      <c r="K203" s="61"/>
      <c r="L203" s="61">
        <f t="shared" ref="L203:L229" si="27">I203/1000</f>
        <v>0</v>
      </c>
      <c r="M203" s="61">
        <v>159432.29</v>
      </c>
      <c r="N203" s="61"/>
      <c r="O203" s="61">
        <v>114358.64</v>
      </c>
      <c r="P203" s="61">
        <f t="shared" ref="P203:P229" si="28">M203/1000</f>
        <v>159.43228999999999</v>
      </c>
      <c r="Q203" s="61">
        <v>0</v>
      </c>
      <c r="R203" s="61"/>
      <c r="S203" s="61"/>
      <c r="T203" s="61">
        <f t="shared" ref="T203:T229" si="29">Q203/1000</f>
        <v>0</v>
      </c>
      <c r="U203" s="61">
        <v>0</v>
      </c>
      <c r="V203" s="61"/>
      <c r="W203" s="61"/>
      <c r="X203" s="61">
        <f t="shared" ref="X203:X229" si="30">U203/1000</f>
        <v>0</v>
      </c>
      <c r="Y203" s="61"/>
      <c r="Z203" s="61"/>
      <c r="AA203" s="61"/>
      <c r="AB203" s="65">
        <f t="shared" si="24"/>
        <v>159432.29</v>
      </c>
      <c r="AC203" s="65">
        <f t="shared" si="25"/>
        <v>0</v>
      </c>
      <c r="AD203" s="65">
        <f t="shared" si="26"/>
        <v>114358.64</v>
      </c>
      <c r="AE203" s="65">
        <f t="shared" ref="AE203:AE229" si="31">AB203/1000</f>
        <v>159.43228999999999</v>
      </c>
      <c r="AF203" s="66" t="s">
        <v>6</v>
      </c>
      <c r="AG203" s="66"/>
      <c r="AH203" s="66" t="s">
        <v>522</v>
      </c>
      <c r="AI203" s="66" t="s">
        <v>529</v>
      </c>
      <c r="AJ203" s="66" t="s">
        <v>522</v>
      </c>
      <c r="AK203" s="67">
        <v>2019</v>
      </c>
      <c r="AL203" s="66" t="s">
        <v>205</v>
      </c>
    </row>
    <row r="204" spans="2:38" ht="60.75" thickBot="1" x14ac:dyDescent="0.3">
      <c r="B204" s="96" t="s">
        <v>11</v>
      </c>
      <c r="C204" s="91" t="s">
        <v>33</v>
      </c>
      <c r="D204" s="64" t="s">
        <v>429</v>
      </c>
      <c r="E204" s="63" t="s">
        <v>430</v>
      </c>
      <c r="F204" s="68" t="s">
        <v>127</v>
      </c>
      <c r="G204" s="64" t="s">
        <v>123</v>
      </c>
      <c r="H204" s="64" t="s">
        <v>124</v>
      </c>
      <c r="I204" s="61">
        <v>0</v>
      </c>
      <c r="J204" s="61"/>
      <c r="K204" s="61"/>
      <c r="L204" s="61">
        <f t="shared" si="27"/>
        <v>0</v>
      </c>
      <c r="M204" s="61">
        <v>467911.43</v>
      </c>
      <c r="N204" s="61"/>
      <c r="O204" s="61">
        <v>457339.11</v>
      </c>
      <c r="P204" s="61">
        <f t="shared" si="28"/>
        <v>467.91143</v>
      </c>
      <c r="Q204" s="61">
        <v>0</v>
      </c>
      <c r="R204" s="61"/>
      <c r="S204" s="61"/>
      <c r="T204" s="61">
        <f t="shared" si="29"/>
        <v>0</v>
      </c>
      <c r="U204" s="61">
        <v>0</v>
      </c>
      <c r="V204" s="61"/>
      <c r="W204" s="61"/>
      <c r="X204" s="61">
        <f t="shared" si="30"/>
        <v>0</v>
      </c>
      <c r="Y204" s="61"/>
      <c r="Z204" s="61"/>
      <c r="AA204" s="61"/>
      <c r="AB204" s="65">
        <f t="shared" si="24"/>
        <v>467911.43</v>
      </c>
      <c r="AC204" s="65">
        <f t="shared" si="25"/>
        <v>0</v>
      </c>
      <c r="AD204" s="65">
        <f t="shared" si="26"/>
        <v>457339.11</v>
      </c>
      <c r="AE204" s="65">
        <f t="shared" si="31"/>
        <v>467.91143</v>
      </c>
      <c r="AF204" s="66" t="s">
        <v>6</v>
      </c>
      <c r="AG204" s="66"/>
      <c r="AH204" s="66" t="s">
        <v>523</v>
      </c>
      <c r="AI204" s="66" t="s">
        <v>529</v>
      </c>
      <c r="AJ204" s="66" t="s">
        <v>531</v>
      </c>
      <c r="AK204" s="67">
        <v>2019</v>
      </c>
      <c r="AL204" s="66" t="s">
        <v>439</v>
      </c>
    </row>
    <row r="205" spans="2:38" ht="60.75" thickBot="1" x14ac:dyDescent="0.3">
      <c r="B205" s="96" t="s">
        <v>11</v>
      </c>
      <c r="C205" s="91" t="s">
        <v>33</v>
      </c>
      <c r="D205" s="64" t="s">
        <v>431</v>
      </c>
      <c r="E205" s="63" t="s">
        <v>432</v>
      </c>
      <c r="F205" s="68" t="s">
        <v>127</v>
      </c>
      <c r="G205" s="64" t="s">
        <v>123</v>
      </c>
      <c r="H205" s="64" t="s">
        <v>124</v>
      </c>
      <c r="I205" s="61">
        <v>0</v>
      </c>
      <c r="J205" s="61"/>
      <c r="K205" s="61"/>
      <c r="L205" s="61">
        <f t="shared" si="27"/>
        <v>0</v>
      </c>
      <c r="M205" s="61">
        <v>966155.95</v>
      </c>
      <c r="N205" s="61"/>
      <c r="O205" s="61">
        <v>896460.76</v>
      </c>
      <c r="P205" s="61">
        <f t="shared" si="28"/>
        <v>966.15594999999996</v>
      </c>
      <c r="Q205" s="61">
        <v>0</v>
      </c>
      <c r="R205" s="61"/>
      <c r="S205" s="61"/>
      <c r="T205" s="61">
        <f t="shared" si="29"/>
        <v>0</v>
      </c>
      <c r="U205" s="61">
        <v>0</v>
      </c>
      <c r="V205" s="61"/>
      <c r="W205" s="61"/>
      <c r="X205" s="61">
        <f t="shared" si="30"/>
        <v>0</v>
      </c>
      <c r="Y205" s="61"/>
      <c r="Z205" s="61"/>
      <c r="AA205" s="61"/>
      <c r="AB205" s="65">
        <f t="shared" si="24"/>
        <v>966155.95</v>
      </c>
      <c r="AC205" s="65">
        <f t="shared" si="25"/>
        <v>0</v>
      </c>
      <c r="AD205" s="65">
        <f t="shared" si="26"/>
        <v>896460.76</v>
      </c>
      <c r="AE205" s="65">
        <f t="shared" si="31"/>
        <v>966.15594999999996</v>
      </c>
      <c r="AF205" s="66" t="s">
        <v>6</v>
      </c>
      <c r="AG205" s="66"/>
      <c r="AH205" s="66" t="s">
        <v>523</v>
      </c>
      <c r="AI205" s="66" t="s">
        <v>529</v>
      </c>
      <c r="AJ205" s="66" t="s">
        <v>531</v>
      </c>
      <c r="AK205" s="67">
        <v>2019</v>
      </c>
      <c r="AL205" s="66" t="s">
        <v>439</v>
      </c>
    </row>
    <row r="206" spans="2:38" ht="135.75" customHeight="1" thickBot="1" x14ac:dyDescent="0.3">
      <c r="B206" s="96" t="s">
        <v>11</v>
      </c>
      <c r="C206" s="91" t="s">
        <v>33</v>
      </c>
      <c r="D206" s="64" t="s">
        <v>433</v>
      </c>
      <c r="E206" s="63" t="s">
        <v>434</v>
      </c>
      <c r="F206" s="68" t="s">
        <v>127</v>
      </c>
      <c r="G206" s="64" t="s">
        <v>123</v>
      </c>
      <c r="H206" s="64" t="s">
        <v>124</v>
      </c>
      <c r="I206" s="61">
        <v>0</v>
      </c>
      <c r="J206" s="61"/>
      <c r="K206" s="61"/>
      <c r="L206" s="61">
        <f t="shared" si="27"/>
        <v>0</v>
      </c>
      <c r="M206" s="61">
        <v>2002190.61</v>
      </c>
      <c r="N206" s="61"/>
      <c r="O206" s="61">
        <v>1992391.52</v>
      </c>
      <c r="P206" s="61">
        <f t="shared" si="28"/>
        <v>2002.1906100000001</v>
      </c>
      <c r="Q206" s="61">
        <v>0</v>
      </c>
      <c r="R206" s="61"/>
      <c r="S206" s="61"/>
      <c r="T206" s="61">
        <f t="shared" si="29"/>
        <v>0</v>
      </c>
      <c r="U206" s="61">
        <v>0</v>
      </c>
      <c r="V206" s="61"/>
      <c r="W206" s="61"/>
      <c r="X206" s="61">
        <f t="shared" si="30"/>
        <v>0</v>
      </c>
      <c r="Y206" s="61"/>
      <c r="Z206" s="61"/>
      <c r="AA206" s="61"/>
      <c r="AB206" s="65">
        <f t="shared" si="24"/>
        <v>2002190.61</v>
      </c>
      <c r="AC206" s="65">
        <f t="shared" si="25"/>
        <v>0</v>
      </c>
      <c r="AD206" s="65">
        <f t="shared" si="26"/>
        <v>1992391.52</v>
      </c>
      <c r="AE206" s="65">
        <f t="shared" si="31"/>
        <v>2002.1906100000001</v>
      </c>
      <c r="AF206" s="66" t="s">
        <v>6</v>
      </c>
      <c r="AG206" s="66"/>
      <c r="AH206" s="66" t="s">
        <v>523</v>
      </c>
      <c r="AI206" s="66" t="s">
        <v>529</v>
      </c>
      <c r="AJ206" s="66" t="s">
        <v>531</v>
      </c>
      <c r="AK206" s="67">
        <v>2019</v>
      </c>
      <c r="AL206" s="66" t="s">
        <v>438</v>
      </c>
    </row>
    <row r="207" spans="2:38" ht="125.25" customHeight="1" thickBot="1" x14ac:dyDescent="0.3">
      <c r="B207" s="96" t="s">
        <v>11</v>
      </c>
      <c r="C207" s="91" t="s">
        <v>33</v>
      </c>
      <c r="D207" s="64" t="s">
        <v>435</v>
      </c>
      <c r="E207" s="63" t="s">
        <v>436</v>
      </c>
      <c r="F207" s="68" t="s">
        <v>127</v>
      </c>
      <c r="G207" s="64" t="s">
        <v>123</v>
      </c>
      <c r="H207" s="64" t="s">
        <v>124</v>
      </c>
      <c r="I207" s="61">
        <v>0</v>
      </c>
      <c r="J207" s="61"/>
      <c r="K207" s="61"/>
      <c r="L207" s="61">
        <f t="shared" si="27"/>
        <v>0</v>
      </c>
      <c r="M207" s="61">
        <v>2673788.6800000002</v>
      </c>
      <c r="N207" s="61"/>
      <c r="O207" s="61">
        <v>2673788.6800000002</v>
      </c>
      <c r="P207" s="61">
        <f t="shared" si="28"/>
        <v>2673.7886800000001</v>
      </c>
      <c r="Q207" s="61">
        <v>0</v>
      </c>
      <c r="R207" s="61"/>
      <c r="S207" s="61"/>
      <c r="T207" s="61">
        <f t="shared" si="29"/>
        <v>0</v>
      </c>
      <c r="U207" s="61">
        <v>0</v>
      </c>
      <c r="V207" s="61"/>
      <c r="W207" s="61"/>
      <c r="X207" s="61">
        <f t="shared" si="30"/>
        <v>0</v>
      </c>
      <c r="Y207" s="61"/>
      <c r="Z207" s="61"/>
      <c r="AA207" s="61"/>
      <c r="AB207" s="65">
        <f t="shared" si="24"/>
        <v>2673788.6800000002</v>
      </c>
      <c r="AC207" s="65">
        <f t="shared" si="25"/>
        <v>0</v>
      </c>
      <c r="AD207" s="65">
        <f t="shared" si="26"/>
        <v>2673788.6800000002</v>
      </c>
      <c r="AE207" s="65">
        <f t="shared" si="31"/>
        <v>2673.7886800000001</v>
      </c>
      <c r="AF207" s="66" t="s">
        <v>6</v>
      </c>
      <c r="AG207" s="66"/>
      <c r="AH207" s="66" t="s">
        <v>523</v>
      </c>
      <c r="AI207" s="66" t="s">
        <v>529</v>
      </c>
      <c r="AJ207" s="66" t="s">
        <v>531</v>
      </c>
      <c r="AK207" s="67">
        <v>2019</v>
      </c>
      <c r="AL207" s="66" t="s">
        <v>438</v>
      </c>
    </row>
    <row r="208" spans="2:38" ht="75.75" thickBot="1" x14ac:dyDescent="0.3">
      <c r="B208" s="96" t="s">
        <v>13</v>
      </c>
      <c r="C208" s="91" t="s">
        <v>39</v>
      </c>
      <c r="D208" s="64" t="s">
        <v>443</v>
      </c>
      <c r="E208" s="63" t="s">
        <v>444</v>
      </c>
      <c r="F208" s="68" t="s">
        <v>445</v>
      </c>
      <c r="G208" s="64" t="s">
        <v>339</v>
      </c>
      <c r="H208" s="64" t="s">
        <v>338</v>
      </c>
      <c r="I208" s="61">
        <v>0</v>
      </c>
      <c r="J208" s="61"/>
      <c r="K208" s="61"/>
      <c r="L208" s="61">
        <f t="shared" si="27"/>
        <v>0</v>
      </c>
      <c r="M208" s="61">
        <v>0</v>
      </c>
      <c r="N208" s="61"/>
      <c r="O208" s="61"/>
      <c r="P208" s="61">
        <f t="shared" si="28"/>
        <v>0</v>
      </c>
      <c r="Q208" s="61">
        <v>525000</v>
      </c>
      <c r="R208" s="61"/>
      <c r="S208" s="61"/>
      <c r="T208" s="61">
        <f t="shared" si="29"/>
        <v>525</v>
      </c>
      <c r="U208" s="61">
        <v>525000</v>
      </c>
      <c r="V208" s="61"/>
      <c r="W208" s="61"/>
      <c r="X208" s="61">
        <f t="shared" si="30"/>
        <v>525</v>
      </c>
      <c r="Y208" s="61">
        <v>525000</v>
      </c>
      <c r="Z208" s="61"/>
      <c r="AA208" s="61"/>
      <c r="AB208" s="65">
        <f t="shared" si="24"/>
        <v>1050000</v>
      </c>
      <c r="AC208" s="65">
        <f t="shared" si="25"/>
        <v>0</v>
      </c>
      <c r="AD208" s="65">
        <f t="shared" si="26"/>
        <v>0</v>
      </c>
      <c r="AE208" s="65">
        <f t="shared" si="31"/>
        <v>1050</v>
      </c>
      <c r="AF208" s="66" t="s">
        <v>6</v>
      </c>
      <c r="AG208" s="66"/>
      <c r="AH208" s="66" t="s">
        <v>475</v>
      </c>
      <c r="AI208" s="66" t="s">
        <v>531</v>
      </c>
      <c r="AJ208" s="66" t="s">
        <v>531</v>
      </c>
      <c r="AK208" s="67">
        <v>2020</v>
      </c>
      <c r="AL208" s="66" t="s">
        <v>494</v>
      </c>
    </row>
    <row r="209" spans="2:38" ht="75.75" thickBot="1" x14ac:dyDescent="0.3">
      <c r="B209" s="96" t="s">
        <v>13</v>
      </c>
      <c r="C209" s="91" t="s">
        <v>40</v>
      </c>
      <c r="D209" s="64" t="s">
        <v>447</v>
      </c>
      <c r="E209" s="63" t="s">
        <v>448</v>
      </c>
      <c r="F209" s="68" t="s">
        <v>449</v>
      </c>
      <c r="G209" s="64" t="s">
        <v>123</v>
      </c>
      <c r="H209" s="64" t="s">
        <v>338</v>
      </c>
      <c r="I209" s="61">
        <v>0</v>
      </c>
      <c r="J209" s="61"/>
      <c r="K209" s="61"/>
      <c r="L209" s="61">
        <f t="shared" si="27"/>
        <v>0</v>
      </c>
      <c r="M209" s="61">
        <v>0</v>
      </c>
      <c r="N209" s="61"/>
      <c r="O209" s="61"/>
      <c r="P209" s="61">
        <f t="shared" si="28"/>
        <v>0</v>
      </c>
      <c r="Q209" s="61">
        <v>774472.43</v>
      </c>
      <c r="R209" s="61"/>
      <c r="S209" s="61"/>
      <c r="T209" s="61">
        <f t="shared" si="29"/>
        <v>774.47243000000003</v>
      </c>
      <c r="U209" s="61">
        <v>500000</v>
      </c>
      <c r="V209" s="61"/>
      <c r="W209" s="61"/>
      <c r="X209" s="61">
        <f t="shared" si="30"/>
        <v>500</v>
      </c>
      <c r="Y209" s="61">
        <v>125000</v>
      </c>
      <c r="Z209" s="61"/>
      <c r="AA209" s="61"/>
      <c r="AB209" s="65">
        <f t="shared" si="24"/>
        <v>1274472.4300000002</v>
      </c>
      <c r="AC209" s="65">
        <f t="shared" si="25"/>
        <v>0</v>
      </c>
      <c r="AD209" s="65">
        <f t="shared" si="26"/>
        <v>0</v>
      </c>
      <c r="AE209" s="65">
        <f t="shared" si="31"/>
        <v>1274.4724300000003</v>
      </c>
      <c r="AF209" s="66" t="s">
        <v>6</v>
      </c>
      <c r="AG209" s="66"/>
      <c r="AH209" s="66" t="s">
        <v>475</v>
      </c>
      <c r="AI209" s="66" t="s">
        <v>531</v>
      </c>
      <c r="AJ209" s="66" t="s">
        <v>531</v>
      </c>
      <c r="AK209" s="67">
        <v>2020</v>
      </c>
      <c r="AL209" s="66" t="s">
        <v>494</v>
      </c>
    </row>
    <row r="210" spans="2:38" ht="75.75" thickBot="1" x14ac:dyDescent="0.3">
      <c r="B210" s="96" t="s">
        <v>13</v>
      </c>
      <c r="C210" s="91" t="s">
        <v>39</v>
      </c>
      <c r="D210" s="64" t="s">
        <v>443</v>
      </c>
      <c r="E210" s="63" t="s">
        <v>444</v>
      </c>
      <c r="F210" s="68" t="s">
        <v>445</v>
      </c>
      <c r="G210" s="64" t="s">
        <v>339</v>
      </c>
      <c r="H210" s="64" t="s">
        <v>338</v>
      </c>
      <c r="I210" s="61">
        <v>0</v>
      </c>
      <c r="J210" s="61"/>
      <c r="K210" s="61"/>
      <c r="L210" s="61">
        <f t="shared" si="27"/>
        <v>0</v>
      </c>
      <c r="M210" s="61">
        <v>0</v>
      </c>
      <c r="N210" s="61"/>
      <c r="O210" s="61"/>
      <c r="P210" s="61">
        <f t="shared" si="28"/>
        <v>0</v>
      </c>
      <c r="Q210" s="61">
        <v>0</v>
      </c>
      <c r="R210" s="61"/>
      <c r="S210" s="61"/>
      <c r="T210" s="61">
        <f t="shared" si="29"/>
        <v>0</v>
      </c>
      <c r="U210" s="61">
        <v>0</v>
      </c>
      <c r="V210" s="61"/>
      <c r="W210" s="61"/>
      <c r="X210" s="61">
        <f t="shared" si="30"/>
        <v>0</v>
      </c>
      <c r="Y210" s="61"/>
      <c r="Z210" s="61"/>
      <c r="AA210" s="61"/>
      <c r="AB210" s="65">
        <f t="shared" si="24"/>
        <v>0</v>
      </c>
      <c r="AC210" s="65">
        <f t="shared" si="25"/>
        <v>0</v>
      </c>
      <c r="AD210" s="65">
        <f t="shared" si="26"/>
        <v>0</v>
      </c>
      <c r="AE210" s="65">
        <f t="shared" si="31"/>
        <v>0</v>
      </c>
      <c r="AF210" s="66" t="s">
        <v>6</v>
      </c>
      <c r="AG210" s="66"/>
      <c r="AH210" s="66" t="s">
        <v>474</v>
      </c>
      <c r="AI210" s="66" t="s">
        <v>529</v>
      </c>
      <c r="AJ210" s="66"/>
      <c r="AK210" s="67">
        <v>2020</v>
      </c>
      <c r="AL210" s="66" t="s">
        <v>494</v>
      </c>
    </row>
    <row r="211" spans="2:38" ht="75.75" thickBot="1" x14ac:dyDescent="0.3">
      <c r="B211" s="96" t="s">
        <v>13</v>
      </c>
      <c r="C211" s="91" t="s">
        <v>40</v>
      </c>
      <c r="D211" s="64" t="s">
        <v>447</v>
      </c>
      <c r="E211" s="63" t="s">
        <v>448</v>
      </c>
      <c r="F211" s="68" t="s">
        <v>449</v>
      </c>
      <c r="G211" s="64" t="s">
        <v>123</v>
      </c>
      <c r="H211" s="64" t="s">
        <v>338</v>
      </c>
      <c r="I211" s="61">
        <v>0</v>
      </c>
      <c r="J211" s="61"/>
      <c r="K211" s="61"/>
      <c r="L211" s="61">
        <f t="shared" si="27"/>
        <v>0</v>
      </c>
      <c r="M211" s="61">
        <v>225527.57</v>
      </c>
      <c r="N211" s="61"/>
      <c r="O211" s="61"/>
      <c r="P211" s="61">
        <f t="shared" si="28"/>
        <v>225.52757</v>
      </c>
      <c r="Q211" s="61">
        <v>0</v>
      </c>
      <c r="R211" s="61"/>
      <c r="S211" s="61"/>
      <c r="T211" s="61">
        <f t="shared" si="29"/>
        <v>0</v>
      </c>
      <c r="U211" s="61">
        <v>0</v>
      </c>
      <c r="V211" s="61"/>
      <c r="W211" s="61"/>
      <c r="X211" s="61">
        <f t="shared" si="30"/>
        <v>0</v>
      </c>
      <c r="Y211" s="61"/>
      <c r="Z211" s="61"/>
      <c r="AA211" s="61"/>
      <c r="AB211" s="65">
        <f t="shared" si="24"/>
        <v>225527.57</v>
      </c>
      <c r="AC211" s="65">
        <f t="shared" si="25"/>
        <v>0</v>
      </c>
      <c r="AD211" s="65">
        <f t="shared" si="26"/>
        <v>0</v>
      </c>
      <c r="AE211" s="65">
        <f t="shared" si="31"/>
        <v>225.52757</v>
      </c>
      <c r="AF211" s="66" t="s">
        <v>6</v>
      </c>
      <c r="AG211" s="66"/>
      <c r="AH211" s="66" t="s">
        <v>474</v>
      </c>
      <c r="AI211" s="66" t="s">
        <v>529</v>
      </c>
      <c r="AJ211" s="66" t="s">
        <v>522</v>
      </c>
      <c r="AK211" s="67">
        <v>2020</v>
      </c>
      <c r="AL211" s="66" t="s">
        <v>494</v>
      </c>
    </row>
    <row r="212" spans="2:38" ht="120.75" thickBot="1" x14ac:dyDescent="0.3">
      <c r="B212" s="96" t="s">
        <v>14</v>
      </c>
      <c r="C212" s="91" t="s">
        <v>44</v>
      </c>
      <c r="D212" s="64" t="s">
        <v>451</v>
      </c>
      <c r="E212" s="63" t="s">
        <v>452</v>
      </c>
      <c r="F212" s="68" t="s">
        <v>326</v>
      </c>
      <c r="G212" s="64" t="s">
        <v>342</v>
      </c>
      <c r="H212" s="64" t="s">
        <v>338</v>
      </c>
      <c r="I212" s="61">
        <v>0</v>
      </c>
      <c r="J212" s="61"/>
      <c r="K212" s="61"/>
      <c r="L212" s="61">
        <f t="shared" si="27"/>
        <v>0</v>
      </c>
      <c r="M212" s="61">
        <v>0</v>
      </c>
      <c r="N212" s="61"/>
      <c r="O212" s="61"/>
      <c r="P212" s="61">
        <f t="shared" si="28"/>
        <v>0</v>
      </c>
      <c r="Q212" s="61">
        <v>0</v>
      </c>
      <c r="R212" s="61"/>
      <c r="S212" s="61"/>
      <c r="T212" s="61">
        <f t="shared" si="29"/>
        <v>0</v>
      </c>
      <c r="U212" s="61">
        <v>100000</v>
      </c>
      <c r="V212" s="61"/>
      <c r="W212" s="61"/>
      <c r="X212" s="61">
        <f t="shared" si="30"/>
        <v>100</v>
      </c>
      <c r="Y212" s="61">
        <v>50000</v>
      </c>
      <c r="Z212" s="61"/>
      <c r="AA212" s="61"/>
      <c r="AB212" s="65">
        <f t="shared" si="24"/>
        <v>100000</v>
      </c>
      <c r="AC212" s="65">
        <f t="shared" si="25"/>
        <v>0</v>
      </c>
      <c r="AD212" s="65">
        <f t="shared" si="26"/>
        <v>0</v>
      </c>
      <c r="AE212" s="65">
        <f t="shared" si="31"/>
        <v>100</v>
      </c>
      <c r="AF212" s="66" t="s">
        <v>6</v>
      </c>
      <c r="AG212" s="66"/>
      <c r="AH212" s="66" t="s">
        <v>475</v>
      </c>
      <c r="AI212" s="66" t="s">
        <v>531</v>
      </c>
      <c r="AJ212" s="66" t="s">
        <v>531</v>
      </c>
      <c r="AK212" s="67">
        <v>2020</v>
      </c>
      <c r="AL212" s="66" t="s">
        <v>494</v>
      </c>
    </row>
    <row r="213" spans="2:38" ht="135.75" thickBot="1" x14ac:dyDescent="0.3">
      <c r="B213" s="96" t="s">
        <v>14</v>
      </c>
      <c r="C213" s="91" t="s">
        <v>44</v>
      </c>
      <c r="D213" s="64" t="s">
        <v>453</v>
      </c>
      <c r="E213" s="63" t="s">
        <v>454</v>
      </c>
      <c r="F213" s="68" t="s">
        <v>455</v>
      </c>
      <c r="G213" s="64" t="s">
        <v>339</v>
      </c>
      <c r="H213" s="64" t="s">
        <v>338</v>
      </c>
      <c r="I213" s="61">
        <v>0</v>
      </c>
      <c r="J213" s="61"/>
      <c r="K213" s="61"/>
      <c r="L213" s="61">
        <f t="shared" si="27"/>
        <v>0</v>
      </c>
      <c r="M213" s="61">
        <v>0</v>
      </c>
      <c r="N213" s="61"/>
      <c r="O213" s="61"/>
      <c r="P213" s="61">
        <f t="shared" si="28"/>
        <v>0</v>
      </c>
      <c r="Q213" s="61">
        <v>150000</v>
      </c>
      <c r="R213" s="61"/>
      <c r="S213" s="61"/>
      <c r="T213" s="61">
        <f t="shared" si="29"/>
        <v>150</v>
      </c>
      <c r="U213" s="61">
        <v>150000</v>
      </c>
      <c r="V213" s="61"/>
      <c r="W213" s="61"/>
      <c r="X213" s="61">
        <f t="shared" si="30"/>
        <v>150</v>
      </c>
      <c r="Y213" s="61"/>
      <c r="Z213" s="61"/>
      <c r="AA213" s="61"/>
      <c r="AB213" s="65">
        <f t="shared" si="24"/>
        <v>300000</v>
      </c>
      <c r="AC213" s="65">
        <f t="shared" si="25"/>
        <v>0</v>
      </c>
      <c r="AD213" s="65">
        <f t="shared" si="26"/>
        <v>0</v>
      </c>
      <c r="AE213" s="65">
        <f t="shared" si="31"/>
        <v>300</v>
      </c>
      <c r="AF213" s="66" t="s">
        <v>6</v>
      </c>
      <c r="AG213" s="66"/>
      <c r="AH213" s="66" t="s">
        <v>475</v>
      </c>
      <c r="AI213" s="66" t="s">
        <v>531</v>
      </c>
      <c r="AJ213" s="66" t="s">
        <v>531</v>
      </c>
      <c r="AK213" s="67">
        <v>2020</v>
      </c>
      <c r="AL213" s="66" t="s">
        <v>494</v>
      </c>
    </row>
    <row r="214" spans="2:38" ht="105.75" thickBot="1" x14ac:dyDescent="0.3">
      <c r="B214" s="96" t="s">
        <v>14</v>
      </c>
      <c r="C214" s="91" t="s">
        <v>44</v>
      </c>
      <c r="D214" s="64" t="s">
        <v>456</v>
      </c>
      <c r="E214" s="63" t="s">
        <v>457</v>
      </c>
      <c r="F214" s="68" t="s">
        <v>458</v>
      </c>
      <c r="G214" s="64" t="s">
        <v>342</v>
      </c>
      <c r="H214" s="64" t="s">
        <v>338</v>
      </c>
      <c r="I214" s="61">
        <v>0</v>
      </c>
      <c r="J214" s="61"/>
      <c r="K214" s="61"/>
      <c r="L214" s="61">
        <f t="shared" si="27"/>
        <v>0</v>
      </c>
      <c r="M214" s="61">
        <v>0</v>
      </c>
      <c r="N214" s="61"/>
      <c r="O214" s="61"/>
      <c r="P214" s="61">
        <f t="shared" si="28"/>
        <v>0</v>
      </c>
      <c r="Q214" s="61">
        <v>0</v>
      </c>
      <c r="R214" s="61"/>
      <c r="S214" s="61"/>
      <c r="T214" s="61">
        <f t="shared" si="29"/>
        <v>0</v>
      </c>
      <c r="U214" s="61">
        <v>200000</v>
      </c>
      <c r="V214" s="61"/>
      <c r="W214" s="61"/>
      <c r="X214" s="61">
        <f t="shared" si="30"/>
        <v>200</v>
      </c>
      <c r="Y214" s="61">
        <v>100000</v>
      </c>
      <c r="Z214" s="61"/>
      <c r="AA214" s="61"/>
      <c r="AB214" s="65">
        <f t="shared" si="24"/>
        <v>200000</v>
      </c>
      <c r="AC214" s="65">
        <f t="shared" si="25"/>
        <v>0</v>
      </c>
      <c r="AD214" s="65">
        <f t="shared" si="26"/>
        <v>0</v>
      </c>
      <c r="AE214" s="65">
        <f t="shared" si="31"/>
        <v>200</v>
      </c>
      <c r="AF214" s="66" t="s">
        <v>6</v>
      </c>
      <c r="AG214" s="66"/>
      <c r="AH214" s="66" t="s">
        <v>475</v>
      </c>
      <c r="AI214" s="66" t="s">
        <v>531</v>
      </c>
      <c r="AJ214" s="66" t="s">
        <v>531</v>
      </c>
      <c r="AK214" s="67">
        <v>2020</v>
      </c>
      <c r="AL214" s="66" t="s">
        <v>494</v>
      </c>
    </row>
    <row r="215" spans="2:38" ht="60.75" thickBot="1" x14ac:dyDescent="0.3">
      <c r="B215" s="96" t="s">
        <v>14</v>
      </c>
      <c r="C215" s="91" t="s">
        <v>44</v>
      </c>
      <c r="D215" s="64" t="s">
        <v>459</v>
      </c>
      <c r="E215" s="63" t="s">
        <v>460</v>
      </c>
      <c r="F215" s="68" t="s">
        <v>461</v>
      </c>
      <c r="G215" s="64" t="s">
        <v>339</v>
      </c>
      <c r="H215" s="64" t="s">
        <v>338</v>
      </c>
      <c r="I215" s="61">
        <v>0</v>
      </c>
      <c r="J215" s="61"/>
      <c r="K215" s="61"/>
      <c r="L215" s="61">
        <f t="shared" si="27"/>
        <v>0</v>
      </c>
      <c r="M215" s="61">
        <v>0</v>
      </c>
      <c r="N215" s="61"/>
      <c r="O215" s="61"/>
      <c r="P215" s="61">
        <f t="shared" si="28"/>
        <v>0</v>
      </c>
      <c r="Q215" s="61">
        <v>450000</v>
      </c>
      <c r="R215" s="61"/>
      <c r="S215" s="61"/>
      <c r="T215" s="61">
        <f t="shared" si="29"/>
        <v>450</v>
      </c>
      <c r="U215" s="61">
        <v>400000</v>
      </c>
      <c r="V215" s="61"/>
      <c r="W215" s="61"/>
      <c r="X215" s="61">
        <f t="shared" si="30"/>
        <v>400</v>
      </c>
      <c r="Y215" s="61">
        <v>0</v>
      </c>
      <c r="Z215" s="61"/>
      <c r="AA215" s="61"/>
      <c r="AB215" s="65">
        <f t="shared" si="24"/>
        <v>850000</v>
      </c>
      <c r="AC215" s="65">
        <f t="shared" si="25"/>
        <v>0</v>
      </c>
      <c r="AD215" s="65">
        <f t="shared" si="26"/>
        <v>0</v>
      </c>
      <c r="AE215" s="65">
        <f t="shared" si="31"/>
        <v>850</v>
      </c>
      <c r="AF215" s="66" t="s">
        <v>6</v>
      </c>
      <c r="AG215" s="66"/>
      <c r="AH215" s="66" t="s">
        <v>475</v>
      </c>
      <c r="AI215" s="66" t="s">
        <v>531</v>
      </c>
      <c r="AJ215" s="66" t="s">
        <v>531</v>
      </c>
      <c r="AK215" s="67">
        <v>2020</v>
      </c>
      <c r="AL215" s="66" t="s">
        <v>494</v>
      </c>
    </row>
    <row r="216" spans="2:38" ht="120.75" thickBot="1" x14ac:dyDescent="0.3">
      <c r="B216" s="96" t="s">
        <v>14</v>
      </c>
      <c r="C216" s="91" t="s">
        <v>42</v>
      </c>
      <c r="D216" s="64" t="s">
        <v>462</v>
      </c>
      <c r="E216" s="63" t="s">
        <v>463</v>
      </c>
      <c r="F216" s="68" t="s">
        <v>464</v>
      </c>
      <c r="G216" s="64" t="s">
        <v>95</v>
      </c>
      <c r="H216" s="64" t="s">
        <v>338</v>
      </c>
      <c r="I216" s="61">
        <v>0</v>
      </c>
      <c r="J216" s="61"/>
      <c r="K216" s="61"/>
      <c r="L216" s="61">
        <f t="shared" si="27"/>
        <v>0</v>
      </c>
      <c r="M216" s="61">
        <v>0</v>
      </c>
      <c r="N216" s="61"/>
      <c r="O216" s="61"/>
      <c r="P216" s="61">
        <f t="shared" si="28"/>
        <v>0</v>
      </c>
      <c r="Q216" s="61">
        <v>120000</v>
      </c>
      <c r="R216" s="61"/>
      <c r="S216" s="61"/>
      <c r="T216" s="61">
        <f t="shared" si="29"/>
        <v>120</v>
      </c>
      <c r="U216" s="61">
        <v>120000</v>
      </c>
      <c r="V216" s="61"/>
      <c r="W216" s="61"/>
      <c r="X216" s="61">
        <f t="shared" si="30"/>
        <v>120</v>
      </c>
      <c r="Y216" s="61">
        <v>80523.38</v>
      </c>
      <c r="Z216" s="61"/>
      <c r="AA216" s="61"/>
      <c r="AB216" s="65">
        <f t="shared" si="24"/>
        <v>240000</v>
      </c>
      <c r="AC216" s="65">
        <f t="shared" si="25"/>
        <v>0</v>
      </c>
      <c r="AD216" s="65">
        <f t="shared" si="26"/>
        <v>0</v>
      </c>
      <c r="AE216" s="65">
        <f t="shared" si="31"/>
        <v>240</v>
      </c>
      <c r="AF216" s="66" t="s">
        <v>6</v>
      </c>
      <c r="AG216" s="66"/>
      <c r="AH216" s="66" t="s">
        <v>475</v>
      </c>
      <c r="AI216" s="66" t="s">
        <v>531</v>
      </c>
      <c r="AJ216" s="66" t="s">
        <v>531</v>
      </c>
      <c r="AK216" s="67">
        <v>2020</v>
      </c>
      <c r="AL216" s="66" t="s">
        <v>494</v>
      </c>
    </row>
    <row r="217" spans="2:38" ht="195.75" thickBot="1" x14ac:dyDescent="0.3">
      <c r="B217" s="96" t="s">
        <v>14</v>
      </c>
      <c r="C217" s="91" t="s">
        <v>42</v>
      </c>
      <c r="D217" s="64" t="s">
        <v>465</v>
      </c>
      <c r="E217" s="63" t="s">
        <v>466</v>
      </c>
      <c r="F217" s="68" t="s">
        <v>464</v>
      </c>
      <c r="G217" s="64" t="s">
        <v>95</v>
      </c>
      <c r="H217" s="64" t="s">
        <v>338</v>
      </c>
      <c r="I217" s="61">
        <v>0</v>
      </c>
      <c r="J217" s="61"/>
      <c r="K217" s="61"/>
      <c r="L217" s="61">
        <f t="shared" si="27"/>
        <v>0</v>
      </c>
      <c r="M217" s="61">
        <v>0</v>
      </c>
      <c r="N217" s="61"/>
      <c r="O217" s="61"/>
      <c r="P217" s="61">
        <f t="shared" si="28"/>
        <v>0</v>
      </c>
      <c r="Q217" s="61">
        <v>200000</v>
      </c>
      <c r="R217" s="61"/>
      <c r="S217" s="61"/>
      <c r="T217" s="61">
        <f t="shared" si="29"/>
        <v>200</v>
      </c>
      <c r="U217" s="61">
        <v>86000</v>
      </c>
      <c r="V217" s="61"/>
      <c r="W217" s="61"/>
      <c r="X217" s="61">
        <f t="shared" si="30"/>
        <v>86</v>
      </c>
      <c r="Y217" s="61">
        <v>0</v>
      </c>
      <c r="Z217" s="61"/>
      <c r="AA217" s="61"/>
      <c r="AB217" s="65">
        <f t="shared" si="24"/>
        <v>286000</v>
      </c>
      <c r="AC217" s="65">
        <f t="shared" si="25"/>
        <v>0</v>
      </c>
      <c r="AD217" s="65">
        <f t="shared" si="26"/>
        <v>0</v>
      </c>
      <c r="AE217" s="65">
        <f t="shared" si="31"/>
        <v>286</v>
      </c>
      <c r="AF217" s="66" t="s">
        <v>6</v>
      </c>
      <c r="AG217" s="66"/>
      <c r="AH217" s="66" t="s">
        <v>475</v>
      </c>
      <c r="AI217" s="66" t="s">
        <v>531</v>
      </c>
      <c r="AJ217" s="66" t="s">
        <v>531</v>
      </c>
      <c r="AK217" s="67">
        <v>2020</v>
      </c>
      <c r="AL217" s="66" t="s">
        <v>494</v>
      </c>
    </row>
    <row r="218" spans="2:38" ht="75.75" thickBot="1" x14ac:dyDescent="0.3">
      <c r="B218" s="96" t="s">
        <v>14</v>
      </c>
      <c r="C218" s="91" t="s">
        <v>42</v>
      </c>
      <c r="D218" s="64" t="s">
        <v>467</v>
      </c>
      <c r="E218" s="63" t="s">
        <v>468</v>
      </c>
      <c r="F218" s="68" t="s">
        <v>464</v>
      </c>
      <c r="G218" s="64" t="s">
        <v>95</v>
      </c>
      <c r="H218" s="64" t="s">
        <v>338</v>
      </c>
      <c r="I218" s="61">
        <v>0</v>
      </c>
      <c r="J218" s="61"/>
      <c r="K218" s="61"/>
      <c r="L218" s="61">
        <f t="shared" si="27"/>
        <v>0</v>
      </c>
      <c r="M218" s="61">
        <v>0</v>
      </c>
      <c r="N218" s="61"/>
      <c r="O218" s="61"/>
      <c r="P218" s="61">
        <f t="shared" si="28"/>
        <v>0</v>
      </c>
      <c r="Q218" s="61">
        <v>400000</v>
      </c>
      <c r="R218" s="61"/>
      <c r="S218" s="61"/>
      <c r="T218" s="61">
        <f t="shared" si="29"/>
        <v>400</v>
      </c>
      <c r="U218" s="61">
        <v>100000</v>
      </c>
      <c r="V218" s="61"/>
      <c r="W218" s="61"/>
      <c r="X218" s="61">
        <f t="shared" si="30"/>
        <v>100</v>
      </c>
      <c r="Y218" s="61">
        <v>50000</v>
      </c>
      <c r="Z218" s="61"/>
      <c r="AA218" s="61"/>
      <c r="AB218" s="65">
        <f t="shared" si="24"/>
        <v>500000</v>
      </c>
      <c r="AC218" s="65">
        <f t="shared" si="25"/>
        <v>0</v>
      </c>
      <c r="AD218" s="65">
        <f t="shared" si="26"/>
        <v>0</v>
      </c>
      <c r="AE218" s="65">
        <f t="shared" si="31"/>
        <v>500</v>
      </c>
      <c r="AF218" s="66" t="s">
        <v>6</v>
      </c>
      <c r="AG218" s="66"/>
      <c r="AH218" s="66" t="s">
        <v>475</v>
      </c>
      <c r="AI218" s="66" t="s">
        <v>531</v>
      </c>
      <c r="AJ218" s="66" t="s">
        <v>531</v>
      </c>
      <c r="AK218" s="67">
        <v>2020</v>
      </c>
      <c r="AL218" s="66" t="s">
        <v>494</v>
      </c>
    </row>
    <row r="219" spans="2:38" ht="75.75" thickBot="1" x14ac:dyDescent="0.3">
      <c r="B219" s="96" t="s">
        <v>14</v>
      </c>
      <c r="C219" s="91" t="s">
        <v>42</v>
      </c>
      <c r="D219" s="64" t="s">
        <v>469</v>
      </c>
      <c r="E219" s="63" t="s">
        <v>470</v>
      </c>
      <c r="F219" s="68" t="s">
        <v>464</v>
      </c>
      <c r="G219" s="64" t="s">
        <v>339</v>
      </c>
      <c r="H219" s="64" t="s">
        <v>338</v>
      </c>
      <c r="I219" s="61">
        <v>0</v>
      </c>
      <c r="J219" s="61"/>
      <c r="K219" s="61"/>
      <c r="L219" s="61">
        <f t="shared" si="27"/>
        <v>0</v>
      </c>
      <c r="M219" s="61">
        <v>0</v>
      </c>
      <c r="N219" s="61"/>
      <c r="O219" s="61"/>
      <c r="P219" s="61">
        <f t="shared" si="28"/>
        <v>0</v>
      </c>
      <c r="Q219" s="61">
        <v>75000</v>
      </c>
      <c r="R219" s="61"/>
      <c r="S219" s="61"/>
      <c r="T219" s="61">
        <f t="shared" si="29"/>
        <v>75</v>
      </c>
      <c r="U219" s="61">
        <v>75000</v>
      </c>
      <c r="V219" s="61"/>
      <c r="W219" s="61"/>
      <c r="X219" s="61">
        <f t="shared" si="30"/>
        <v>75</v>
      </c>
      <c r="Y219" s="61">
        <v>75000</v>
      </c>
      <c r="Z219" s="61"/>
      <c r="AA219" s="61"/>
      <c r="AB219" s="65">
        <f t="shared" si="24"/>
        <v>150000</v>
      </c>
      <c r="AC219" s="65">
        <f t="shared" si="25"/>
        <v>0</v>
      </c>
      <c r="AD219" s="65">
        <f t="shared" si="26"/>
        <v>0</v>
      </c>
      <c r="AE219" s="65">
        <f t="shared" si="31"/>
        <v>150</v>
      </c>
      <c r="AF219" s="66" t="s">
        <v>6</v>
      </c>
      <c r="AG219" s="66"/>
      <c r="AH219" s="66" t="s">
        <v>475</v>
      </c>
      <c r="AI219" s="66" t="s">
        <v>531</v>
      </c>
      <c r="AJ219" s="66" t="s">
        <v>531</v>
      </c>
      <c r="AK219" s="67">
        <v>2020</v>
      </c>
      <c r="AL219" s="66" t="s">
        <v>494</v>
      </c>
    </row>
    <row r="220" spans="2:38" ht="120.75" thickBot="1" x14ac:dyDescent="0.3">
      <c r="B220" s="96" t="s">
        <v>14</v>
      </c>
      <c r="C220" s="91" t="s">
        <v>44</v>
      </c>
      <c r="D220" s="64" t="s">
        <v>471</v>
      </c>
      <c r="E220" s="63" t="s">
        <v>472</v>
      </c>
      <c r="F220" s="68" t="s">
        <v>455</v>
      </c>
      <c r="G220" s="64" t="s">
        <v>341</v>
      </c>
      <c r="H220" s="64" t="s">
        <v>338</v>
      </c>
      <c r="I220" s="61">
        <v>0</v>
      </c>
      <c r="J220" s="61"/>
      <c r="K220" s="61"/>
      <c r="L220" s="61">
        <f t="shared" si="27"/>
        <v>0</v>
      </c>
      <c r="M220" s="61">
        <v>0</v>
      </c>
      <c r="N220" s="61"/>
      <c r="O220" s="61"/>
      <c r="P220" s="61">
        <f t="shared" si="28"/>
        <v>0</v>
      </c>
      <c r="Q220" s="61">
        <v>500000</v>
      </c>
      <c r="R220" s="61"/>
      <c r="S220" s="61"/>
      <c r="T220" s="61">
        <f t="shared" si="29"/>
        <v>500</v>
      </c>
      <c r="U220" s="61">
        <v>500000</v>
      </c>
      <c r="V220" s="61"/>
      <c r="W220" s="61"/>
      <c r="X220" s="61">
        <f t="shared" si="30"/>
        <v>500</v>
      </c>
      <c r="Y220" s="61">
        <v>0</v>
      </c>
      <c r="Z220" s="61"/>
      <c r="AA220" s="61"/>
      <c r="AB220" s="65">
        <f t="shared" si="24"/>
        <v>1000000</v>
      </c>
      <c r="AC220" s="65">
        <f t="shared" si="25"/>
        <v>0</v>
      </c>
      <c r="AD220" s="65">
        <f t="shared" si="26"/>
        <v>0</v>
      </c>
      <c r="AE220" s="65">
        <f t="shared" si="31"/>
        <v>1000</v>
      </c>
      <c r="AF220" s="66" t="s">
        <v>6</v>
      </c>
      <c r="AG220" s="66"/>
      <c r="AH220" s="66" t="s">
        <v>475</v>
      </c>
      <c r="AI220" s="66" t="s">
        <v>531</v>
      </c>
      <c r="AJ220" s="66" t="s">
        <v>531</v>
      </c>
      <c r="AK220" s="67">
        <v>2020</v>
      </c>
      <c r="AL220" s="66" t="s">
        <v>494</v>
      </c>
    </row>
    <row r="221" spans="2:38" ht="120.75" thickBot="1" x14ac:dyDescent="0.3">
      <c r="B221" s="96" t="s">
        <v>14</v>
      </c>
      <c r="C221" s="91" t="s">
        <v>44</v>
      </c>
      <c r="D221" s="64" t="s">
        <v>451</v>
      </c>
      <c r="E221" s="63" t="s">
        <v>452</v>
      </c>
      <c r="F221" s="68" t="s">
        <v>326</v>
      </c>
      <c r="G221" s="64" t="s">
        <v>342</v>
      </c>
      <c r="H221" s="64" t="s">
        <v>338</v>
      </c>
      <c r="I221" s="61">
        <v>0</v>
      </c>
      <c r="J221" s="61"/>
      <c r="K221" s="61"/>
      <c r="L221" s="61">
        <f t="shared" si="27"/>
        <v>0</v>
      </c>
      <c r="M221" s="61">
        <v>0</v>
      </c>
      <c r="N221" s="61"/>
      <c r="O221" s="61"/>
      <c r="P221" s="61">
        <f t="shared" si="28"/>
        <v>0</v>
      </c>
      <c r="Q221" s="61">
        <v>0</v>
      </c>
      <c r="R221" s="61"/>
      <c r="S221" s="61"/>
      <c r="T221" s="61">
        <f t="shared" si="29"/>
        <v>0</v>
      </c>
      <c r="U221" s="61">
        <v>0</v>
      </c>
      <c r="V221" s="61"/>
      <c r="W221" s="61"/>
      <c r="X221" s="61">
        <f t="shared" si="30"/>
        <v>0</v>
      </c>
      <c r="Y221" s="61"/>
      <c r="Z221" s="61"/>
      <c r="AA221" s="61"/>
      <c r="AB221" s="65">
        <f t="shared" si="24"/>
        <v>0</v>
      </c>
      <c r="AC221" s="65">
        <f t="shared" si="25"/>
        <v>0</v>
      </c>
      <c r="AD221" s="65">
        <f t="shared" si="26"/>
        <v>0</v>
      </c>
      <c r="AE221" s="65">
        <f t="shared" si="31"/>
        <v>0</v>
      </c>
      <c r="AF221" s="66" t="s">
        <v>6</v>
      </c>
      <c r="AG221" s="66"/>
      <c r="AH221" s="66" t="s">
        <v>474</v>
      </c>
      <c r="AI221" s="66" t="s">
        <v>529</v>
      </c>
      <c r="AJ221" s="66"/>
      <c r="AK221" s="67">
        <v>2020</v>
      </c>
      <c r="AL221" s="66" t="s">
        <v>494</v>
      </c>
    </row>
    <row r="222" spans="2:38" ht="135.75" thickBot="1" x14ac:dyDescent="0.3">
      <c r="B222" s="96" t="s">
        <v>14</v>
      </c>
      <c r="C222" s="91" t="s">
        <v>44</v>
      </c>
      <c r="D222" s="64" t="s">
        <v>453</v>
      </c>
      <c r="E222" s="63" t="s">
        <v>454</v>
      </c>
      <c r="F222" s="68" t="s">
        <v>455</v>
      </c>
      <c r="G222" s="64" t="s">
        <v>339</v>
      </c>
      <c r="H222" s="64" t="s">
        <v>338</v>
      </c>
      <c r="I222" s="61">
        <v>0</v>
      </c>
      <c r="J222" s="61"/>
      <c r="K222" s="61"/>
      <c r="L222" s="61">
        <f t="shared" si="27"/>
        <v>0</v>
      </c>
      <c r="M222" s="61">
        <v>208865.96</v>
      </c>
      <c r="N222" s="61"/>
      <c r="O222" s="61"/>
      <c r="P222" s="61">
        <f t="shared" si="28"/>
        <v>208.86596</v>
      </c>
      <c r="Q222" s="61">
        <v>0</v>
      </c>
      <c r="R222" s="61"/>
      <c r="S222" s="61"/>
      <c r="T222" s="61">
        <f t="shared" si="29"/>
        <v>0</v>
      </c>
      <c r="U222" s="61">
        <v>0</v>
      </c>
      <c r="V222" s="61"/>
      <c r="W222" s="61"/>
      <c r="X222" s="61">
        <f t="shared" si="30"/>
        <v>0</v>
      </c>
      <c r="Y222" s="61"/>
      <c r="Z222" s="61"/>
      <c r="AA222" s="61"/>
      <c r="AB222" s="65">
        <f t="shared" si="24"/>
        <v>208865.96</v>
      </c>
      <c r="AC222" s="65">
        <f t="shared" si="25"/>
        <v>0</v>
      </c>
      <c r="AD222" s="65">
        <f t="shared" si="26"/>
        <v>0</v>
      </c>
      <c r="AE222" s="65">
        <f t="shared" si="31"/>
        <v>208.86596</v>
      </c>
      <c r="AF222" s="66" t="s">
        <v>6</v>
      </c>
      <c r="AG222" s="66"/>
      <c r="AH222" s="66" t="s">
        <v>474</v>
      </c>
      <c r="AI222" s="66" t="s">
        <v>529</v>
      </c>
      <c r="AJ222" s="66" t="s">
        <v>522</v>
      </c>
      <c r="AK222" s="67">
        <v>2020</v>
      </c>
      <c r="AL222" s="66" t="s">
        <v>494</v>
      </c>
    </row>
    <row r="223" spans="2:38" ht="105.75" thickBot="1" x14ac:dyDescent="0.3">
      <c r="B223" s="96" t="s">
        <v>14</v>
      </c>
      <c r="C223" s="91" t="s">
        <v>44</v>
      </c>
      <c r="D223" s="64" t="s">
        <v>456</v>
      </c>
      <c r="E223" s="63" t="s">
        <v>457</v>
      </c>
      <c r="F223" s="68" t="s">
        <v>458</v>
      </c>
      <c r="G223" s="64" t="s">
        <v>342</v>
      </c>
      <c r="H223" s="64" t="s">
        <v>338</v>
      </c>
      <c r="I223" s="61">
        <v>0</v>
      </c>
      <c r="J223" s="61"/>
      <c r="K223" s="61"/>
      <c r="L223" s="61">
        <f t="shared" si="27"/>
        <v>0</v>
      </c>
      <c r="M223" s="61">
        <v>0</v>
      </c>
      <c r="N223" s="61"/>
      <c r="O223" s="61"/>
      <c r="P223" s="61">
        <f t="shared" si="28"/>
        <v>0</v>
      </c>
      <c r="Q223" s="61">
        <v>0</v>
      </c>
      <c r="R223" s="61"/>
      <c r="S223" s="61"/>
      <c r="T223" s="61">
        <f t="shared" si="29"/>
        <v>0</v>
      </c>
      <c r="U223" s="61">
        <v>0</v>
      </c>
      <c r="V223" s="61"/>
      <c r="W223" s="61"/>
      <c r="X223" s="61">
        <f t="shared" si="30"/>
        <v>0</v>
      </c>
      <c r="Y223" s="61"/>
      <c r="Z223" s="61"/>
      <c r="AA223" s="61"/>
      <c r="AB223" s="65">
        <f t="shared" si="24"/>
        <v>0</v>
      </c>
      <c r="AC223" s="65">
        <f t="shared" si="25"/>
        <v>0</v>
      </c>
      <c r="AD223" s="65">
        <f t="shared" si="26"/>
        <v>0</v>
      </c>
      <c r="AE223" s="65">
        <f t="shared" si="31"/>
        <v>0</v>
      </c>
      <c r="AF223" s="66" t="s">
        <v>6</v>
      </c>
      <c r="AG223" s="66"/>
      <c r="AH223" s="66" t="s">
        <v>474</v>
      </c>
      <c r="AI223" s="66" t="s">
        <v>529</v>
      </c>
      <c r="AJ223" s="66"/>
      <c r="AK223" s="67">
        <v>2020</v>
      </c>
      <c r="AL223" s="66" t="s">
        <v>494</v>
      </c>
    </row>
    <row r="224" spans="2:38" ht="60.75" thickBot="1" x14ac:dyDescent="0.3">
      <c r="B224" s="96" t="s">
        <v>14</v>
      </c>
      <c r="C224" s="91" t="s">
        <v>44</v>
      </c>
      <c r="D224" s="64" t="s">
        <v>459</v>
      </c>
      <c r="E224" s="63" t="s">
        <v>460</v>
      </c>
      <c r="F224" s="68" t="s">
        <v>461</v>
      </c>
      <c r="G224" s="64" t="s">
        <v>339</v>
      </c>
      <c r="H224" s="64" t="s">
        <v>338</v>
      </c>
      <c r="I224" s="61">
        <v>0</v>
      </c>
      <c r="J224" s="61"/>
      <c r="K224" s="61"/>
      <c r="L224" s="61">
        <f t="shared" si="27"/>
        <v>0</v>
      </c>
      <c r="M224" s="61">
        <v>400000</v>
      </c>
      <c r="N224" s="61"/>
      <c r="O224" s="61"/>
      <c r="P224" s="61">
        <f t="shared" si="28"/>
        <v>400</v>
      </c>
      <c r="Q224" s="61">
        <v>0</v>
      </c>
      <c r="R224" s="61"/>
      <c r="S224" s="61"/>
      <c r="T224" s="61">
        <f t="shared" si="29"/>
        <v>0</v>
      </c>
      <c r="U224" s="61">
        <v>0</v>
      </c>
      <c r="V224" s="61"/>
      <c r="W224" s="61"/>
      <c r="X224" s="61">
        <f t="shared" si="30"/>
        <v>0</v>
      </c>
      <c r="Y224" s="61"/>
      <c r="Z224" s="61"/>
      <c r="AA224" s="61"/>
      <c r="AB224" s="65">
        <f t="shared" si="24"/>
        <v>400000</v>
      </c>
      <c r="AC224" s="65">
        <f t="shared" si="25"/>
        <v>0</v>
      </c>
      <c r="AD224" s="65">
        <f t="shared" si="26"/>
        <v>0</v>
      </c>
      <c r="AE224" s="65">
        <f t="shared" si="31"/>
        <v>400</v>
      </c>
      <c r="AF224" s="66" t="s">
        <v>6</v>
      </c>
      <c r="AG224" s="66"/>
      <c r="AH224" s="66" t="s">
        <v>474</v>
      </c>
      <c r="AI224" s="66" t="s">
        <v>529</v>
      </c>
      <c r="AJ224" s="66" t="s">
        <v>522</v>
      </c>
      <c r="AK224" s="67">
        <v>2020</v>
      </c>
      <c r="AL224" s="66" t="s">
        <v>494</v>
      </c>
    </row>
    <row r="225" spans="1:39" ht="120.75" thickBot="1" x14ac:dyDescent="0.3">
      <c r="B225" s="96" t="s">
        <v>14</v>
      </c>
      <c r="C225" s="91" t="s">
        <v>42</v>
      </c>
      <c r="D225" s="64" t="s">
        <v>462</v>
      </c>
      <c r="E225" s="63" t="s">
        <v>463</v>
      </c>
      <c r="F225" s="68" t="s">
        <v>464</v>
      </c>
      <c r="G225" s="64" t="s">
        <v>95</v>
      </c>
      <c r="H225" s="64" t="s">
        <v>338</v>
      </c>
      <c r="I225" s="61">
        <v>0</v>
      </c>
      <c r="J225" s="61"/>
      <c r="K225" s="61"/>
      <c r="L225" s="61">
        <f t="shared" si="27"/>
        <v>0</v>
      </c>
      <c r="M225" s="61">
        <v>99476.62</v>
      </c>
      <c r="N225" s="61"/>
      <c r="O225" s="61"/>
      <c r="P225" s="61">
        <f t="shared" si="28"/>
        <v>99.476619999999997</v>
      </c>
      <c r="Q225" s="61">
        <v>0</v>
      </c>
      <c r="R225" s="61"/>
      <c r="S225" s="61"/>
      <c r="T225" s="61">
        <f t="shared" si="29"/>
        <v>0</v>
      </c>
      <c r="U225" s="61">
        <v>0</v>
      </c>
      <c r="V225" s="61"/>
      <c r="W225" s="61"/>
      <c r="X225" s="61">
        <f t="shared" si="30"/>
        <v>0</v>
      </c>
      <c r="Y225" s="61"/>
      <c r="Z225" s="61"/>
      <c r="AA225" s="61"/>
      <c r="AB225" s="65">
        <f t="shared" si="24"/>
        <v>99476.62</v>
      </c>
      <c r="AC225" s="65">
        <f t="shared" si="25"/>
        <v>0</v>
      </c>
      <c r="AD225" s="65">
        <f t="shared" si="26"/>
        <v>0</v>
      </c>
      <c r="AE225" s="65">
        <f t="shared" si="31"/>
        <v>99.476619999999997</v>
      </c>
      <c r="AF225" s="66" t="s">
        <v>6</v>
      </c>
      <c r="AG225" s="66"/>
      <c r="AH225" s="66" t="s">
        <v>474</v>
      </c>
      <c r="AI225" s="66" t="s">
        <v>529</v>
      </c>
      <c r="AJ225" s="66" t="s">
        <v>522</v>
      </c>
      <c r="AK225" s="67">
        <v>2020</v>
      </c>
      <c r="AL225" s="66" t="s">
        <v>494</v>
      </c>
    </row>
    <row r="226" spans="1:39" ht="195.75" thickBot="1" x14ac:dyDescent="0.3">
      <c r="B226" s="96" t="s">
        <v>14</v>
      </c>
      <c r="C226" s="91" t="s">
        <v>42</v>
      </c>
      <c r="D226" s="64" t="s">
        <v>465</v>
      </c>
      <c r="E226" s="63" t="s">
        <v>466</v>
      </c>
      <c r="F226" s="68" t="s">
        <v>464</v>
      </c>
      <c r="G226" s="64" t="s">
        <v>95</v>
      </c>
      <c r="H226" s="64" t="s">
        <v>338</v>
      </c>
      <c r="I226" s="61">
        <v>0</v>
      </c>
      <c r="J226" s="61"/>
      <c r="K226" s="61"/>
      <c r="L226" s="61">
        <f t="shared" si="27"/>
        <v>0</v>
      </c>
      <c r="M226" s="61">
        <v>414000</v>
      </c>
      <c r="N226" s="61"/>
      <c r="O226" s="61"/>
      <c r="P226" s="61">
        <f t="shared" si="28"/>
        <v>414</v>
      </c>
      <c r="Q226" s="61">
        <v>0</v>
      </c>
      <c r="R226" s="61"/>
      <c r="S226" s="61"/>
      <c r="T226" s="61">
        <f t="shared" si="29"/>
        <v>0</v>
      </c>
      <c r="U226" s="61">
        <v>0</v>
      </c>
      <c r="V226" s="61"/>
      <c r="W226" s="61"/>
      <c r="X226" s="61">
        <f t="shared" si="30"/>
        <v>0</v>
      </c>
      <c r="Y226" s="61"/>
      <c r="Z226" s="61"/>
      <c r="AA226" s="61"/>
      <c r="AB226" s="65">
        <f t="shared" si="24"/>
        <v>414000</v>
      </c>
      <c r="AC226" s="65">
        <f t="shared" si="25"/>
        <v>0</v>
      </c>
      <c r="AD226" s="65">
        <f t="shared" si="26"/>
        <v>0</v>
      </c>
      <c r="AE226" s="65">
        <f t="shared" si="31"/>
        <v>414</v>
      </c>
      <c r="AF226" s="66" t="s">
        <v>6</v>
      </c>
      <c r="AG226" s="66"/>
      <c r="AH226" s="66" t="s">
        <v>474</v>
      </c>
      <c r="AI226" s="66" t="s">
        <v>529</v>
      </c>
      <c r="AJ226" s="66" t="s">
        <v>522</v>
      </c>
      <c r="AK226" s="67">
        <v>2020</v>
      </c>
      <c r="AL226" s="66" t="s">
        <v>494</v>
      </c>
    </row>
    <row r="227" spans="1:39" ht="75.75" thickBot="1" x14ac:dyDescent="0.3">
      <c r="B227" s="96" t="s">
        <v>14</v>
      </c>
      <c r="C227" s="91" t="s">
        <v>42</v>
      </c>
      <c r="D227" s="64" t="s">
        <v>467</v>
      </c>
      <c r="E227" s="63" t="s">
        <v>468</v>
      </c>
      <c r="F227" s="68" t="s">
        <v>464</v>
      </c>
      <c r="G227" s="64" t="s">
        <v>95</v>
      </c>
      <c r="H227" s="64" t="s">
        <v>338</v>
      </c>
      <c r="I227" s="61">
        <v>0</v>
      </c>
      <c r="J227" s="61"/>
      <c r="K227" s="61"/>
      <c r="L227" s="61">
        <f t="shared" si="27"/>
        <v>0</v>
      </c>
      <c r="M227" s="61">
        <v>0</v>
      </c>
      <c r="N227" s="61"/>
      <c r="O227" s="61"/>
      <c r="P227" s="61">
        <f t="shared" si="28"/>
        <v>0</v>
      </c>
      <c r="Q227" s="61">
        <v>0</v>
      </c>
      <c r="R227" s="61"/>
      <c r="S227" s="61"/>
      <c r="T227" s="61">
        <f t="shared" si="29"/>
        <v>0</v>
      </c>
      <c r="U227" s="61">
        <v>0</v>
      </c>
      <c r="V227" s="61"/>
      <c r="W227" s="61"/>
      <c r="X227" s="61">
        <f t="shared" si="30"/>
        <v>0</v>
      </c>
      <c r="Y227" s="61"/>
      <c r="Z227" s="61"/>
      <c r="AA227" s="61"/>
      <c r="AB227" s="65">
        <f t="shared" si="24"/>
        <v>0</v>
      </c>
      <c r="AC227" s="65">
        <f t="shared" si="25"/>
        <v>0</v>
      </c>
      <c r="AD227" s="65">
        <f t="shared" si="26"/>
        <v>0</v>
      </c>
      <c r="AE227" s="65">
        <f t="shared" si="31"/>
        <v>0</v>
      </c>
      <c r="AF227" s="66" t="s">
        <v>6</v>
      </c>
      <c r="AG227" s="66"/>
      <c r="AH227" s="66" t="s">
        <v>474</v>
      </c>
      <c r="AI227" s="66" t="s">
        <v>529</v>
      </c>
      <c r="AJ227" s="66"/>
      <c r="AK227" s="67">
        <v>2020</v>
      </c>
      <c r="AL227" s="66" t="s">
        <v>494</v>
      </c>
    </row>
    <row r="228" spans="1:39" ht="75.75" thickBot="1" x14ac:dyDescent="0.3">
      <c r="B228" s="96" t="s">
        <v>14</v>
      </c>
      <c r="C228" s="91" t="s">
        <v>42</v>
      </c>
      <c r="D228" s="64" t="s">
        <v>469</v>
      </c>
      <c r="E228" s="63" t="s">
        <v>470</v>
      </c>
      <c r="F228" s="68" t="s">
        <v>464</v>
      </c>
      <c r="G228" s="64" t="s">
        <v>339</v>
      </c>
      <c r="H228" s="64" t="s">
        <v>338</v>
      </c>
      <c r="I228" s="61">
        <v>0</v>
      </c>
      <c r="J228" s="61"/>
      <c r="K228" s="61"/>
      <c r="L228" s="61">
        <f t="shared" si="27"/>
        <v>0</v>
      </c>
      <c r="M228" s="61">
        <v>0</v>
      </c>
      <c r="N228" s="61"/>
      <c r="O228" s="61"/>
      <c r="P228" s="61">
        <f t="shared" si="28"/>
        <v>0</v>
      </c>
      <c r="Q228" s="61">
        <v>0</v>
      </c>
      <c r="R228" s="61"/>
      <c r="S228" s="61"/>
      <c r="T228" s="61">
        <f t="shared" si="29"/>
        <v>0</v>
      </c>
      <c r="U228" s="61">
        <v>0</v>
      </c>
      <c r="V228" s="61"/>
      <c r="W228" s="61"/>
      <c r="X228" s="61">
        <f t="shared" si="30"/>
        <v>0</v>
      </c>
      <c r="Y228" s="61"/>
      <c r="Z228" s="61"/>
      <c r="AA228" s="61"/>
      <c r="AB228" s="65">
        <f t="shared" si="24"/>
        <v>0</v>
      </c>
      <c r="AC228" s="65">
        <f t="shared" si="25"/>
        <v>0</v>
      </c>
      <c r="AD228" s="65">
        <f t="shared" si="26"/>
        <v>0</v>
      </c>
      <c r="AE228" s="65">
        <f t="shared" si="31"/>
        <v>0</v>
      </c>
      <c r="AF228" s="66" t="s">
        <v>6</v>
      </c>
      <c r="AG228" s="66"/>
      <c r="AH228" s="66" t="s">
        <v>474</v>
      </c>
      <c r="AI228" s="66" t="s">
        <v>529</v>
      </c>
      <c r="AJ228" s="66"/>
      <c r="AK228" s="67">
        <v>2020</v>
      </c>
      <c r="AL228" s="66" t="s">
        <v>494</v>
      </c>
    </row>
    <row r="229" spans="1:39" ht="120.75" thickBot="1" x14ac:dyDescent="0.3">
      <c r="B229" s="110" t="s">
        <v>14</v>
      </c>
      <c r="C229" s="89" t="s">
        <v>44</v>
      </c>
      <c r="D229" s="64" t="s">
        <v>471</v>
      </c>
      <c r="E229" s="63" t="s">
        <v>472</v>
      </c>
      <c r="F229" s="68" t="s">
        <v>455</v>
      </c>
      <c r="G229" s="64" t="s">
        <v>341</v>
      </c>
      <c r="H229" s="64" t="s">
        <v>338</v>
      </c>
      <c r="I229" s="61">
        <v>0</v>
      </c>
      <c r="J229" s="61"/>
      <c r="K229" s="61"/>
      <c r="L229" s="61">
        <f t="shared" si="27"/>
        <v>0</v>
      </c>
      <c r="M229" s="61">
        <v>0</v>
      </c>
      <c r="N229" s="61"/>
      <c r="O229" s="61"/>
      <c r="P229" s="61">
        <f t="shared" si="28"/>
        <v>0</v>
      </c>
      <c r="Q229" s="61">
        <v>0</v>
      </c>
      <c r="R229" s="61"/>
      <c r="S229" s="61"/>
      <c r="T229" s="61">
        <f t="shared" si="29"/>
        <v>0</v>
      </c>
      <c r="U229" s="61">
        <v>0</v>
      </c>
      <c r="V229" s="61"/>
      <c r="W229" s="61"/>
      <c r="X229" s="61">
        <f t="shared" si="30"/>
        <v>0</v>
      </c>
      <c r="Y229" s="61"/>
      <c r="Z229" s="61"/>
      <c r="AA229" s="61"/>
      <c r="AB229" s="65">
        <f t="shared" si="24"/>
        <v>0</v>
      </c>
      <c r="AC229" s="65">
        <f t="shared" si="25"/>
        <v>0</v>
      </c>
      <c r="AD229" s="65">
        <f t="shared" si="26"/>
        <v>0</v>
      </c>
      <c r="AE229" s="65">
        <f t="shared" si="31"/>
        <v>0</v>
      </c>
      <c r="AF229" s="66" t="s">
        <v>6</v>
      </c>
      <c r="AG229" s="66"/>
      <c r="AH229" s="66" t="s">
        <v>474</v>
      </c>
      <c r="AI229" s="66" t="s">
        <v>529</v>
      </c>
      <c r="AJ229" s="66"/>
      <c r="AK229" s="67">
        <v>2020</v>
      </c>
      <c r="AL229" s="66" t="s">
        <v>494</v>
      </c>
    </row>
    <row r="230" spans="1:39" ht="29.25" customHeight="1" thickBot="1" x14ac:dyDescent="0.3">
      <c r="B230" s="109"/>
      <c r="C230" s="44"/>
      <c r="D230" s="37"/>
      <c r="E230" s="37"/>
      <c r="F230" s="37"/>
      <c r="G230" s="125" t="s">
        <v>74</v>
      </c>
      <c r="H230" s="126"/>
      <c r="I230" s="111">
        <f>SUM(I10:I229)</f>
        <v>61789602.060000002</v>
      </c>
      <c r="J230" s="111"/>
      <c r="K230" s="111"/>
      <c r="L230" s="111">
        <f>SUM(L10:L229)</f>
        <v>61789.602059999997</v>
      </c>
      <c r="M230" s="111">
        <f>SUM(M10:M229)</f>
        <v>73827469.300000012</v>
      </c>
      <c r="N230" s="111"/>
      <c r="O230" s="111"/>
      <c r="P230" s="111">
        <f>SUM(P10:P229)</f>
        <v>73827.469299999982</v>
      </c>
      <c r="Q230" s="111">
        <f>SUM(Q10:Q229)</f>
        <v>53913239.479999997</v>
      </c>
      <c r="R230" s="111"/>
      <c r="S230" s="111"/>
      <c r="T230" s="111">
        <f>SUM(T10:T229)</f>
        <v>53913.239480000004</v>
      </c>
      <c r="U230" s="111">
        <f>SUM(U10:U229)</f>
        <v>52772371.000000022</v>
      </c>
      <c r="V230" s="95"/>
      <c r="W230" s="95"/>
      <c r="X230" s="111">
        <f>SUM(X10:X229)</f>
        <v>52772.371000000036</v>
      </c>
      <c r="Y230" s="95"/>
      <c r="Z230" s="95"/>
      <c r="AA230" s="95"/>
      <c r="AB230" s="14"/>
      <c r="AC230" s="14"/>
      <c r="AD230" s="14"/>
      <c r="AE230" s="14"/>
      <c r="AF230" s="14"/>
      <c r="AG230" s="14"/>
      <c r="AH230" s="14"/>
      <c r="AI230" s="14"/>
      <c r="AJ230" s="14"/>
      <c r="AK230" s="14"/>
      <c r="AL230" s="14"/>
      <c r="AM230" s="14"/>
    </row>
    <row r="231" spans="1:39" ht="36.75" customHeight="1" thickBot="1" x14ac:dyDescent="0.3">
      <c r="G231" s="125" t="s">
        <v>75</v>
      </c>
      <c r="H231" s="126"/>
      <c r="I231" s="119">
        <f>SUM(L230,P230,T230,X230)</f>
        <v>242302.68184000003</v>
      </c>
      <c r="J231" s="120"/>
      <c r="K231" s="120"/>
      <c r="L231" s="120"/>
      <c r="M231" s="120"/>
      <c r="N231" s="120"/>
      <c r="O231" s="120"/>
      <c r="P231" s="120"/>
      <c r="Q231" s="120"/>
      <c r="R231" s="120"/>
      <c r="S231" s="120"/>
      <c r="T231" s="120"/>
      <c r="U231" s="120"/>
      <c r="V231" s="120"/>
      <c r="W231" s="120"/>
      <c r="X231" s="121"/>
      <c r="Y231" s="95"/>
      <c r="Z231" s="95"/>
      <c r="AA231" s="95"/>
      <c r="AB231" s="14"/>
      <c r="AC231" s="14"/>
      <c r="AD231" s="14"/>
      <c r="AE231" s="14"/>
      <c r="AF231" s="14"/>
      <c r="AG231" s="14"/>
      <c r="AH231" s="14"/>
      <c r="AI231" s="14"/>
      <c r="AJ231" s="14"/>
      <c r="AK231" s="14"/>
      <c r="AL231" s="14"/>
      <c r="AM231" s="14"/>
    </row>
    <row r="232" spans="1:39" ht="25.15" customHeight="1" x14ac:dyDescent="0.25">
      <c r="B232" s="24" t="s">
        <v>4</v>
      </c>
      <c r="C232" s="24"/>
      <c r="D232" s="35"/>
      <c r="E232" s="38"/>
      <c r="F232" s="38"/>
      <c r="G232" s="40"/>
      <c r="H232" s="32"/>
      <c r="I232" s="108"/>
      <c r="J232" s="108"/>
      <c r="K232" s="108"/>
      <c r="L232" s="108"/>
      <c r="M232" s="108"/>
      <c r="N232" s="108"/>
      <c r="O232" s="108"/>
      <c r="P232" s="108"/>
      <c r="Q232" s="108"/>
      <c r="R232" s="108"/>
      <c r="S232" s="108"/>
      <c r="T232" s="108"/>
      <c r="U232" s="108"/>
      <c r="V232" s="108"/>
      <c r="W232" s="108"/>
      <c r="X232" s="108"/>
      <c r="Y232" s="14"/>
      <c r="Z232" s="14"/>
      <c r="AA232" s="14"/>
      <c r="AB232" s="14"/>
      <c r="AC232" s="14"/>
      <c r="AD232" s="14"/>
      <c r="AE232" s="14"/>
      <c r="AF232" s="14"/>
      <c r="AG232" s="14"/>
      <c r="AH232" s="14"/>
      <c r="AI232" s="14"/>
      <c r="AJ232" s="14"/>
      <c r="AK232" s="14"/>
      <c r="AL232" s="14"/>
      <c r="AM232" s="14"/>
    </row>
    <row r="233" spans="1:39" ht="25.15" customHeight="1" x14ac:dyDescent="0.25">
      <c r="B233" s="12" t="s">
        <v>56</v>
      </c>
      <c r="C233" s="12"/>
      <c r="D233" s="12" t="s">
        <v>55</v>
      </c>
      <c r="G233" s="40"/>
      <c r="H233" s="32"/>
      <c r="I233" s="14"/>
      <c r="J233" s="14"/>
      <c r="K233" s="14"/>
      <c r="L233" s="14"/>
      <c r="M233" s="14"/>
      <c r="N233" s="14"/>
      <c r="O233" s="14"/>
      <c r="P233" s="14"/>
      <c r="Q233" s="14"/>
      <c r="R233" s="14"/>
      <c r="S233" s="14"/>
      <c r="T233" s="14"/>
      <c r="U233" s="14"/>
      <c r="V233" s="14"/>
      <c r="W233" s="14"/>
      <c r="X233" s="14"/>
      <c r="Y233" s="14"/>
      <c r="Z233" s="14"/>
      <c r="AA233" s="14"/>
      <c r="AB233" s="14"/>
      <c r="AC233" s="14"/>
      <c r="AD233" s="14"/>
      <c r="AE233" s="14"/>
      <c r="AF233" s="14"/>
      <c r="AG233" s="14"/>
      <c r="AH233" s="14"/>
      <c r="AI233" s="14"/>
      <c r="AJ233" s="14"/>
      <c r="AK233" s="14"/>
      <c r="AL233" s="14"/>
      <c r="AM233" s="14"/>
    </row>
    <row r="234" spans="1:39" ht="25.15" customHeight="1" x14ac:dyDescent="0.25">
      <c r="B234" s="12" t="s">
        <v>57</v>
      </c>
      <c r="C234" s="12"/>
      <c r="D234" s="12" t="s">
        <v>58</v>
      </c>
      <c r="G234" s="40"/>
      <c r="H234" s="32"/>
      <c r="I234" s="14"/>
      <c r="J234" s="14"/>
      <c r="K234" s="14"/>
      <c r="L234" s="14"/>
      <c r="M234" s="14"/>
      <c r="N234" s="14"/>
      <c r="O234" s="14"/>
      <c r="P234" s="14"/>
      <c r="Q234" s="14"/>
      <c r="R234" s="14"/>
      <c r="S234" s="14"/>
      <c r="T234" s="14"/>
      <c r="U234" s="14"/>
      <c r="V234" s="14"/>
      <c r="W234" s="14"/>
      <c r="X234" s="14"/>
      <c r="Y234" s="14"/>
      <c r="Z234" s="14"/>
      <c r="AA234" s="14"/>
      <c r="AB234" s="14"/>
      <c r="AC234" s="14"/>
      <c r="AD234" s="14"/>
      <c r="AE234" s="14"/>
      <c r="AF234" s="14"/>
      <c r="AG234" s="14"/>
      <c r="AH234" s="14"/>
      <c r="AI234" s="14"/>
      <c r="AJ234" s="14"/>
      <c r="AK234" s="14"/>
      <c r="AL234" s="14"/>
      <c r="AM234" s="14"/>
    </row>
    <row r="235" spans="1:39" ht="25.15" customHeight="1" x14ac:dyDescent="0.25">
      <c r="B235" s="43" t="s">
        <v>52</v>
      </c>
      <c r="C235" s="43"/>
      <c r="D235" s="22" t="s">
        <v>86</v>
      </c>
      <c r="G235" s="40"/>
      <c r="H235" s="32"/>
      <c r="I235" s="14"/>
      <c r="J235" s="14"/>
      <c r="K235" s="14"/>
      <c r="L235" s="14"/>
      <c r="M235" s="14"/>
      <c r="N235" s="14"/>
      <c r="O235" s="14"/>
      <c r="P235" s="14"/>
      <c r="Q235" s="14"/>
      <c r="R235" s="14"/>
      <c r="S235" s="14"/>
      <c r="T235" s="14"/>
      <c r="U235" s="14"/>
      <c r="V235" s="14"/>
      <c r="W235" s="14"/>
      <c r="X235" s="14"/>
      <c r="Y235" s="14"/>
      <c r="Z235" s="14"/>
      <c r="AA235" s="14"/>
      <c r="AB235" s="14"/>
      <c r="AC235" s="14"/>
      <c r="AD235" s="14"/>
      <c r="AE235" s="14"/>
      <c r="AF235" s="14"/>
      <c r="AG235" s="14"/>
      <c r="AH235" s="14"/>
      <c r="AI235" s="14"/>
      <c r="AJ235" s="14"/>
      <c r="AK235" s="14"/>
      <c r="AL235" s="14"/>
      <c r="AM235" s="14"/>
    </row>
    <row r="236" spans="1:39" ht="25.15" customHeight="1" x14ac:dyDescent="0.25">
      <c r="B236" s="13"/>
      <c r="C236" s="13"/>
      <c r="D236" s="35"/>
      <c r="E236" s="38"/>
      <c r="F236" s="38"/>
      <c r="G236" s="40"/>
      <c r="H236" s="32"/>
      <c r="I236" s="14"/>
      <c r="J236" s="14"/>
      <c r="K236" s="14"/>
      <c r="L236" s="14"/>
      <c r="M236" s="14"/>
      <c r="N236" s="14"/>
      <c r="O236" s="14"/>
      <c r="P236" s="14"/>
      <c r="Q236" s="14"/>
      <c r="R236" s="14"/>
      <c r="S236" s="14"/>
      <c r="T236" s="14"/>
      <c r="U236" s="14"/>
      <c r="V236" s="14"/>
      <c r="W236" s="14"/>
      <c r="X236" s="14"/>
      <c r="Y236" s="14"/>
      <c r="Z236" s="14"/>
      <c r="AA236" s="14"/>
      <c r="AB236" s="14"/>
      <c r="AC236" s="14"/>
      <c r="AD236" s="14"/>
      <c r="AE236" s="14"/>
      <c r="AF236" s="14"/>
      <c r="AG236" s="14"/>
      <c r="AH236" s="14"/>
      <c r="AI236" s="14"/>
      <c r="AJ236" s="14"/>
      <c r="AK236" s="14"/>
      <c r="AL236" s="14"/>
      <c r="AM236" s="14"/>
    </row>
    <row r="237" spans="1:39" ht="25.15" customHeight="1" x14ac:dyDescent="0.25">
      <c r="B237" s="24" t="s">
        <v>72</v>
      </c>
      <c r="C237" s="24"/>
      <c r="D237" s="35"/>
      <c r="E237" s="38"/>
      <c r="F237" s="38"/>
      <c r="G237" s="40"/>
      <c r="H237" s="33"/>
      <c r="I237" s="14"/>
      <c r="J237" s="14"/>
      <c r="K237" s="14"/>
      <c r="L237" s="14"/>
      <c r="M237" s="14"/>
      <c r="N237" s="14"/>
      <c r="O237" s="14"/>
      <c r="P237" s="14"/>
      <c r="Q237" s="14"/>
      <c r="R237" s="14"/>
      <c r="S237" s="14"/>
      <c r="T237" s="14"/>
      <c r="U237" s="14"/>
      <c r="V237" s="14"/>
      <c r="W237" s="14"/>
      <c r="X237" s="14"/>
      <c r="Y237" s="14"/>
      <c r="Z237" s="14"/>
      <c r="AA237" s="14"/>
      <c r="AB237" s="14"/>
      <c r="AC237" s="14"/>
      <c r="AD237" s="14"/>
      <c r="AE237" s="14"/>
      <c r="AF237" s="14"/>
      <c r="AG237" s="14"/>
      <c r="AH237" s="14"/>
      <c r="AI237" s="14"/>
      <c r="AJ237" s="14"/>
      <c r="AK237" s="14"/>
      <c r="AL237" s="14"/>
      <c r="AM237" s="14"/>
    </row>
    <row r="238" spans="1:39" ht="25.15" customHeight="1" x14ac:dyDescent="0.25">
      <c r="B238" s="46"/>
      <c r="C238" s="47"/>
      <c r="D238" s="11"/>
      <c r="E238" s="39"/>
      <c r="F238" s="39"/>
      <c r="G238" s="39"/>
      <c r="AB238" s="14"/>
      <c r="AC238" s="14"/>
      <c r="AD238" s="14"/>
      <c r="AE238" s="14"/>
      <c r="AF238" s="14"/>
      <c r="AG238" s="14"/>
      <c r="AH238" s="14"/>
      <c r="AI238" s="14"/>
      <c r="AJ238" s="14"/>
      <c r="AK238" s="14"/>
      <c r="AL238" s="14"/>
      <c r="AM238" s="14"/>
    </row>
    <row r="239" spans="1:39" ht="25.15" customHeight="1" x14ac:dyDescent="0.2">
      <c r="B239" s="48"/>
      <c r="C239" s="2"/>
      <c r="D239" s="7"/>
      <c r="G239" s="10"/>
      <c r="AB239" s="14"/>
      <c r="AC239" s="14"/>
      <c r="AD239" s="14"/>
      <c r="AE239" s="14"/>
      <c r="AF239" s="14"/>
      <c r="AG239" s="14"/>
      <c r="AH239" s="14"/>
      <c r="AI239" s="14"/>
      <c r="AJ239" s="14"/>
      <c r="AK239" s="14"/>
      <c r="AL239" s="14"/>
      <c r="AM239" s="14"/>
    </row>
    <row r="240" spans="1:39" ht="25.15" customHeight="1" x14ac:dyDescent="0.2">
      <c r="A240" s="25"/>
      <c r="B240" s="48"/>
      <c r="C240" s="2"/>
      <c r="D240" s="7"/>
      <c r="G240" s="10"/>
      <c r="AB240" s="14"/>
      <c r="AC240" s="14"/>
      <c r="AD240" s="14"/>
      <c r="AE240" s="14"/>
      <c r="AF240" s="14"/>
      <c r="AG240" s="14"/>
      <c r="AH240" s="14"/>
      <c r="AI240" s="14"/>
      <c r="AJ240" s="14"/>
      <c r="AK240" s="14"/>
      <c r="AL240" s="14"/>
      <c r="AM240" s="14"/>
    </row>
  </sheetData>
  <sheetProtection password="F7E4" sheet="1" formatCells="0" formatColumns="0" formatRows="0" insertColumns="0" insertRows="0" insertHyperlinks="0" deleteColumns="0" deleteRows="0" sort="0" autoFilter="0" pivotTables="0"/>
  <autoFilter ref="B9:AL235"/>
  <mergeCells count="30">
    <mergeCell ref="I231:X231"/>
    <mergeCell ref="AI5:AI8"/>
    <mergeCell ref="B1:E1"/>
    <mergeCell ref="G231:H231"/>
    <mergeCell ref="G230:H230"/>
    <mergeCell ref="B4:AL4"/>
    <mergeCell ref="Y7:AA7"/>
    <mergeCell ref="AG6:AG8"/>
    <mergeCell ref="I5:AF5"/>
    <mergeCell ref="I7:K7"/>
    <mergeCell ref="M7:O7"/>
    <mergeCell ref="Q7:S7"/>
    <mergeCell ref="U7:W7"/>
    <mergeCell ref="G5:G8"/>
    <mergeCell ref="H5:H8"/>
    <mergeCell ref="AL5:AL8"/>
    <mergeCell ref="AD6:AD8"/>
    <mergeCell ref="AJ6:AJ8"/>
    <mergeCell ref="AC6:AC8"/>
    <mergeCell ref="B5:B8"/>
    <mergeCell ref="C5:C8"/>
    <mergeCell ref="D5:D8"/>
    <mergeCell ref="E5:E8"/>
    <mergeCell ref="F5:F8"/>
    <mergeCell ref="AE6:AE8"/>
    <mergeCell ref="AB6:AB8"/>
    <mergeCell ref="AF6:AF8"/>
    <mergeCell ref="AK5:AK8"/>
    <mergeCell ref="AH6:AH8"/>
    <mergeCell ref="I6:AA6"/>
  </mergeCells>
  <pageMargins left="0.23622047244094491" right="0.23622047244094491" top="0.74803149606299213" bottom="0.74803149606299213" header="0.31496062992125984" footer="0.31496062992125984"/>
  <pageSetup paperSize="9" scale="47" orientation="landscape" horizontalDpi="4294967293" verticalDpi="4294967293" r:id="rId1"/>
  <ignoredErrors>
    <ignoredError sqref="M230 U230" formulaRange="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8"/>
  <sheetViews>
    <sheetView zoomScale="85" zoomScaleNormal="85" zoomScaleSheetLayoutView="90" workbookViewId="0">
      <pane ySplit="10" topLeftCell="A11" activePane="bottomLeft" state="frozen"/>
      <selection pane="bottomLeft" activeCell="G4" sqref="G4"/>
    </sheetView>
  </sheetViews>
  <sheetFormatPr defaultColWidth="8.85546875" defaultRowHeight="25.15" customHeight="1" x14ac:dyDescent="0.25"/>
  <cols>
    <col min="1" max="1" width="3.28515625" style="1" customWidth="1"/>
    <col min="2" max="2" width="10.7109375" style="1" customWidth="1"/>
    <col min="3" max="3" width="10.7109375" style="7" customWidth="1"/>
    <col min="4" max="15" width="15.7109375" style="1" customWidth="1"/>
    <col min="16" max="16" width="15.7109375" style="2" customWidth="1"/>
    <col min="17" max="17" width="15.7109375" style="19" customWidth="1"/>
    <col min="18" max="16384" width="8.85546875" style="1"/>
  </cols>
  <sheetData>
    <row r="1" spans="1:18" ht="30" customHeight="1" thickBot="1" x14ac:dyDescent="0.3">
      <c r="B1" s="122" t="s">
        <v>88</v>
      </c>
      <c r="C1" s="123"/>
      <c r="D1" s="123"/>
      <c r="E1" s="123"/>
      <c r="F1" s="124"/>
      <c r="G1" s="85"/>
      <c r="H1" s="15"/>
      <c r="I1" s="15"/>
      <c r="J1" s="15"/>
      <c r="K1" s="15"/>
      <c r="L1" s="15"/>
      <c r="M1" s="15"/>
      <c r="N1" s="15"/>
      <c r="O1" s="15"/>
      <c r="P1" s="3"/>
      <c r="Q1" s="16"/>
    </row>
    <row r="2" spans="1:18" ht="25.15" customHeight="1" thickBot="1" x14ac:dyDescent="0.35">
      <c r="B2" s="30"/>
      <c r="C2" s="86"/>
      <c r="D2" s="30"/>
      <c r="E2" s="30"/>
      <c r="F2" s="30"/>
      <c r="G2" s="15"/>
      <c r="H2" s="15"/>
      <c r="I2" s="15"/>
      <c r="J2" s="15"/>
      <c r="K2" s="15"/>
      <c r="L2" s="15"/>
      <c r="M2" s="15"/>
      <c r="N2" s="15"/>
      <c r="O2" s="15"/>
      <c r="P2" s="3"/>
      <c r="Q2" s="16"/>
    </row>
    <row r="3" spans="1:18" ht="25.15" customHeight="1" thickBot="1" x14ac:dyDescent="0.35">
      <c r="B3" s="15"/>
      <c r="C3" s="165" t="s">
        <v>73</v>
      </c>
      <c r="D3" s="166"/>
      <c r="E3" s="166"/>
      <c r="F3" s="167"/>
      <c r="G3" s="59">
        <f>Q11+Q18</f>
        <v>3.6780143649352355E-3</v>
      </c>
      <c r="H3" s="15"/>
      <c r="I3" s="15"/>
      <c r="J3" s="41"/>
    </row>
    <row r="4" spans="1:18" ht="25.15" customHeight="1" thickBot="1" x14ac:dyDescent="0.3">
      <c r="B4" s="15"/>
      <c r="C4" s="165" t="s">
        <v>69</v>
      </c>
      <c r="D4" s="166"/>
      <c r="E4" s="166"/>
      <c r="F4" s="167"/>
      <c r="G4" s="59">
        <f>P23+P24+P29+P30</f>
        <v>0.99632198563506458</v>
      </c>
      <c r="H4" s="15"/>
      <c r="I4" s="15"/>
      <c r="J4" s="41"/>
    </row>
    <row r="5" spans="1:18" ht="25.15" customHeight="1" thickBot="1" x14ac:dyDescent="0.3">
      <c r="B5" s="15"/>
      <c r="C5" s="165" t="s">
        <v>70</v>
      </c>
      <c r="D5" s="166"/>
      <c r="E5" s="166"/>
      <c r="F5" s="167"/>
      <c r="G5" s="60">
        <f>100%-G4-G3</f>
        <v>1.8691645453650096E-16</v>
      </c>
      <c r="H5" s="15"/>
      <c r="I5" s="15"/>
      <c r="J5" s="41"/>
    </row>
    <row r="6" spans="1:18" ht="18" customHeight="1" thickBot="1" x14ac:dyDescent="0.3">
      <c r="A6" s="2"/>
      <c r="B6" s="3"/>
      <c r="C6" s="4"/>
      <c r="D6" s="3"/>
      <c r="E6" s="3"/>
      <c r="F6" s="3"/>
      <c r="G6" s="15"/>
      <c r="H6" s="15"/>
      <c r="I6" s="15"/>
      <c r="J6" s="15"/>
      <c r="K6" s="30"/>
      <c r="L6" s="30"/>
      <c r="M6" s="30"/>
      <c r="N6" s="30"/>
      <c r="O6" s="30"/>
      <c r="P6" s="30"/>
      <c r="Q6" s="16"/>
    </row>
    <row r="7" spans="1:18" ht="25.15" customHeight="1" thickBot="1" x14ac:dyDescent="0.3">
      <c r="A7" s="5"/>
      <c r="B7" s="156" t="s">
        <v>59</v>
      </c>
      <c r="C7" s="157"/>
      <c r="D7" s="157"/>
      <c r="E7" s="157"/>
      <c r="F7" s="157"/>
      <c r="G7" s="157"/>
      <c r="H7" s="158"/>
      <c r="I7" s="158"/>
      <c r="J7" s="158"/>
      <c r="K7" s="158"/>
      <c r="L7" s="158"/>
      <c r="M7" s="157"/>
      <c r="N7" s="157"/>
      <c r="O7" s="157"/>
      <c r="P7" s="157"/>
      <c r="Q7" s="159"/>
      <c r="R7" s="6"/>
    </row>
    <row r="8" spans="1:18" ht="25.15" customHeight="1" thickBot="1" x14ac:dyDescent="0.3">
      <c r="A8" s="17"/>
      <c r="B8" s="143" t="s">
        <v>45</v>
      </c>
      <c r="C8" s="143" t="s">
        <v>46</v>
      </c>
      <c r="D8" s="162" t="s">
        <v>60</v>
      </c>
      <c r="E8" s="162"/>
      <c r="F8" s="162"/>
      <c r="G8" s="163"/>
      <c r="H8" s="162" t="s">
        <v>61</v>
      </c>
      <c r="I8" s="162"/>
      <c r="J8" s="162"/>
      <c r="K8" s="163"/>
      <c r="L8" s="136" t="s">
        <v>62</v>
      </c>
      <c r="M8" s="136" t="s">
        <v>63</v>
      </c>
      <c r="N8" s="153" t="s">
        <v>78</v>
      </c>
      <c r="O8" s="153" t="s">
        <v>79</v>
      </c>
      <c r="P8" s="143" t="s">
        <v>80</v>
      </c>
      <c r="Q8" s="143" t="s">
        <v>81</v>
      </c>
    </row>
    <row r="9" spans="1:18" ht="25.15" customHeight="1" thickBot="1" x14ac:dyDescent="0.3">
      <c r="A9" s="17"/>
      <c r="B9" s="144"/>
      <c r="C9" s="144"/>
      <c r="D9" s="164">
        <v>2016</v>
      </c>
      <c r="E9" s="164"/>
      <c r="F9" s="164">
        <v>2017</v>
      </c>
      <c r="G9" s="164"/>
      <c r="H9" s="160">
        <v>2018</v>
      </c>
      <c r="I9" s="161"/>
      <c r="J9" s="160">
        <v>2019</v>
      </c>
      <c r="K9" s="161"/>
      <c r="L9" s="137"/>
      <c r="M9" s="137"/>
      <c r="N9" s="154"/>
      <c r="O9" s="154"/>
      <c r="P9" s="144"/>
      <c r="Q9" s="144"/>
    </row>
    <row r="10" spans="1:18" ht="31.15" customHeight="1" thickBot="1" x14ac:dyDescent="0.3">
      <c r="A10" s="17"/>
      <c r="B10" s="145"/>
      <c r="C10" s="145"/>
      <c r="D10" s="21" t="s">
        <v>54</v>
      </c>
      <c r="E10" s="21" t="s">
        <v>53</v>
      </c>
      <c r="F10" s="21" t="s">
        <v>54</v>
      </c>
      <c r="G10" s="21" t="s">
        <v>53</v>
      </c>
      <c r="H10" s="21" t="s">
        <v>54</v>
      </c>
      <c r="I10" s="21" t="s">
        <v>53</v>
      </c>
      <c r="J10" s="21" t="s">
        <v>54</v>
      </c>
      <c r="K10" s="21" t="s">
        <v>53</v>
      </c>
      <c r="L10" s="138"/>
      <c r="M10" s="138"/>
      <c r="N10" s="155"/>
      <c r="O10" s="155"/>
      <c r="P10" s="145"/>
      <c r="Q10" s="145"/>
    </row>
    <row r="11" spans="1:18" ht="30" customHeight="1" thickBot="1" x14ac:dyDescent="0.3">
      <c r="A11" s="17"/>
      <c r="B11" s="150" t="s">
        <v>7</v>
      </c>
      <c r="C11" s="55" t="s">
        <v>15</v>
      </c>
      <c r="D11" s="56">
        <f>SUMIFS(PA!$I:$I,PA!$C:$C,C11,PA!$AF:$AF,'PI Fehidro'!$D$10)/1000</f>
        <v>0</v>
      </c>
      <c r="E11" s="56">
        <f>SUMIFS(PA!$I:$I,PA!$C:$C,C11,PA!$AF:$AF,'PI Fehidro'!$E$10)/1000</f>
        <v>0</v>
      </c>
      <c r="F11" s="56">
        <f>SUMIFS(PA!$M:$M,PA!$C:$C,C11,PA!$AF:$AF,'PI Fehidro'!$F$10)/1000</f>
        <v>0</v>
      </c>
      <c r="G11" s="57">
        <f>SUMIFS(PA!$M:$M,PA!$C:$C,C11,PA!$AF:$AF,'PI Fehidro'!$G$10)/1000</f>
        <v>160.32271000000003</v>
      </c>
      <c r="H11" s="57">
        <f>SUMIFS(PA!$Q:$Q,PA!$C:$C,C11,PA!$AF:$AF,'PI Fehidro'!$H$10)/1000</f>
        <v>0</v>
      </c>
      <c r="I11" s="57">
        <f>SUMIFS(PA!$Q:$Q,PA!$C:$C,C11,PA!$AF:$AF,'PI Fehidro'!$I$10)/1000</f>
        <v>58.701680000000003</v>
      </c>
      <c r="J11" s="57">
        <f>SUMIFS(PA!$U:$U,PA!$C:$C,C11,PA!$AF:$AF,'PI Fehidro'!$J$10)/1000</f>
        <v>0</v>
      </c>
      <c r="K11" s="79">
        <f>SUMIFS(PA!$U:$U,PA!$C:$C,C11,PA!$AF:$AF,'PI Fehidro'!$K$10)/1000</f>
        <v>52.616930000000004</v>
      </c>
      <c r="L11" s="79">
        <f>D11+F11+H11+J11</f>
        <v>0</v>
      </c>
      <c r="M11" s="57">
        <f>E11+G11+I11+K11</f>
        <v>271.64132000000006</v>
      </c>
      <c r="N11" s="57">
        <f>F11+H11+J11</f>
        <v>0</v>
      </c>
      <c r="O11" s="57">
        <f>G11+I11+K11</f>
        <v>271.64132000000006</v>
      </c>
      <c r="P11" s="74">
        <f>(N11+O11)/$F$43</f>
        <v>3.6780143649352355E-3</v>
      </c>
      <c r="Q11" s="146">
        <f>SUM(P11:P17)</f>
        <v>3.6780143649352355E-3</v>
      </c>
      <c r="R11" s="6"/>
    </row>
    <row r="12" spans="1:18" ht="30" customHeight="1" thickBot="1" x14ac:dyDescent="0.3">
      <c r="A12" s="17"/>
      <c r="B12" s="151"/>
      <c r="C12" s="55" t="s">
        <v>16</v>
      </c>
      <c r="D12" s="56">
        <f>SUMIFS(PA!$I:$I,PA!$C:$C,C12,PA!$AF:$AF,'PI Fehidro'!$D$10)/1000</f>
        <v>0</v>
      </c>
      <c r="E12" s="56">
        <f>SUMIFS(PA!$I:$I,PA!$C:$C,C12,PA!$AF:$AF,'PI Fehidro'!$E$10)/1000</f>
        <v>252.51071999999999</v>
      </c>
      <c r="F12" s="56">
        <f>SUMIFS(PA!$M:$M,PA!$C:$C,C12,PA!$AF:$AF,'PI Fehidro'!$F$10)/1000</f>
        <v>0</v>
      </c>
      <c r="G12" s="57">
        <f>SUMIFS(PA!$M:$M,PA!$C:$C,C12,PA!$AF:$AF,'PI Fehidro'!$G$10)/1000</f>
        <v>0</v>
      </c>
      <c r="H12" s="57">
        <f>SUMIFS(PA!$Q:$Q,PA!$C:$C,C12,PA!$AF:$AF,'PI Fehidro'!$H$10)/1000</f>
        <v>0</v>
      </c>
      <c r="I12" s="57">
        <f>SUMIFS(PA!$Q:$Q,PA!$C:$C,C12,PA!$AF:$AF,'PI Fehidro'!$I$10)/1000</f>
        <v>0</v>
      </c>
      <c r="J12" s="57">
        <f>SUMIFS(PA!$U:$U,PA!$C:$C,C12,PA!$AF:$AF,'PI Fehidro'!$J$10)/1000</f>
        <v>0</v>
      </c>
      <c r="K12" s="57">
        <f>SUMIFS(PA!$U:$U,PA!$C:$C,C12,PA!$AF:$AF,'PI Fehidro'!$K$10)/1000</f>
        <v>0</v>
      </c>
      <c r="L12" s="57">
        <f t="shared" ref="L12:L40" si="0">D12+F12+H12+J12</f>
        <v>0</v>
      </c>
      <c r="M12" s="57">
        <f t="shared" ref="M12:M41" si="1">E12+G12+I12+K12</f>
        <v>252.51071999999999</v>
      </c>
      <c r="N12" s="57">
        <f t="shared" ref="N12:N41" si="2">F12+H12+J12</f>
        <v>0</v>
      </c>
      <c r="O12" s="57">
        <f t="shared" ref="O12:O40" si="3">G12+I12+K12</f>
        <v>0</v>
      </c>
      <c r="P12" s="74">
        <f>(N12+O12)/$F$43</f>
        <v>0</v>
      </c>
      <c r="Q12" s="146"/>
      <c r="R12" s="6"/>
    </row>
    <row r="13" spans="1:18" ht="30" customHeight="1" thickBot="1" x14ac:dyDescent="0.3">
      <c r="A13" s="17"/>
      <c r="B13" s="151"/>
      <c r="C13" s="55" t="s">
        <v>47</v>
      </c>
      <c r="D13" s="56">
        <f>SUMIFS(PA!$I:$I,PA!$C:$C,C13,PA!$AF:$AF,'PI Fehidro'!$D$10)/1000</f>
        <v>0</v>
      </c>
      <c r="E13" s="56">
        <f>SUMIFS(PA!$I:$I,PA!$C:$C,C13,PA!$AF:$AF,'PI Fehidro'!$E$10)/1000</f>
        <v>0</v>
      </c>
      <c r="F13" s="56">
        <f>SUMIFS(PA!$M:$M,PA!$C:$C,C13,PA!$AF:$AF,'PI Fehidro'!$F$10)/1000</f>
        <v>0</v>
      </c>
      <c r="G13" s="57">
        <f>SUMIFS(PA!$M:$M,PA!$C:$C,C13,PA!$AF:$AF,'PI Fehidro'!$G$10)/1000</f>
        <v>0</v>
      </c>
      <c r="H13" s="57">
        <f>SUMIFS(PA!$Q:$Q,PA!$C:$C,C13,PA!$AF:$AF,'PI Fehidro'!$H$10)/1000</f>
        <v>0</v>
      </c>
      <c r="I13" s="57">
        <f>SUMIFS(PA!$Q:$Q,PA!$C:$C,C13,PA!$AF:$AF,'PI Fehidro'!$I$10)/1000</f>
        <v>0</v>
      </c>
      <c r="J13" s="57">
        <f>SUMIFS(PA!$U:$U,PA!$C:$C,C13,PA!$AF:$AF,'PI Fehidro'!$J$10)/1000</f>
        <v>0</v>
      </c>
      <c r="K13" s="57">
        <f>SUMIFS(PA!$U:$U,PA!$C:$C,C13,PA!$AF:$AF,'PI Fehidro'!$K$10)/1000</f>
        <v>0</v>
      </c>
      <c r="L13" s="57">
        <f t="shared" si="0"/>
        <v>0</v>
      </c>
      <c r="M13" s="57">
        <f t="shared" si="1"/>
        <v>0</v>
      </c>
      <c r="N13" s="57">
        <f t="shared" si="2"/>
        <v>0</v>
      </c>
      <c r="O13" s="57">
        <f t="shared" si="3"/>
        <v>0</v>
      </c>
      <c r="P13" s="74">
        <f t="shared" ref="P13:P41" si="4">(N13+O13)/$F$43</f>
        <v>0</v>
      </c>
      <c r="Q13" s="146"/>
      <c r="R13" s="6"/>
    </row>
    <row r="14" spans="1:18" ht="30" customHeight="1" thickBot="1" x14ac:dyDescent="0.3">
      <c r="A14" s="17"/>
      <c r="B14" s="151"/>
      <c r="C14" s="55" t="s">
        <v>17</v>
      </c>
      <c r="D14" s="56">
        <f>SUMIFS(PA!$I:$I,PA!$C:$C,C14,PA!$AF:$AF,'PI Fehidro'!$D$10)/1000</f>
        <v>0</v>
      </c>
      <c r="E14" s="56">
        <f>SUMIFS(PA!$I:$I,PA!$C:$C,C14,PA!$AF:$AF,'PI Fehidro'!$E$10)/1000</f>
        <v>0</v>
      </c>
      <c r="F14" s="56">
        <f>SUMIFS(PA!$M:$M,PA!$C:$C,C14,PA!$AF:$AF,'PI Fehidro'!$F$10)/1000</f>
        <v>0</v>
      </c>
      <c r="G14" s="57">
        <f>SUMIFS(PA!$M:$M,PA!$C:$C,C14,PA!$AF:$AF,'PI Fehidro'!$G$10)/1000</f>
        <v>0</v>
      </c>
      <c r="H14" s="57">
        <f>SUMIFS(PA!$Q:$Q,PA!$C:$C,C14,PA!$AF:$AF,'PI Fehidro'!$H$10)/1000</f>
        <v>0</v>
      </c>
      <c r="I14" s="57">
        <f>SUMIFS(PA!$Q:$Q,PA!$C:$C,C14,PA!$AF:$AF,'PI Fehidro'!$I$10)/1000</f>
        <v>0</v>
      </c>
      <c r="J14" s="57">
        <f>SUMIFS(PA!$U:$U,PA!$C:$C,C14,PA!$AF:$AF,'PI Fehidro'!$J$10)/1000</f>
        <v>0</v>
      </c>
      <c r="K14" s="57">
        <f>SUMIFS(PA!$U:$U,PA!$C:$C,C14,PA!$AF:$AF,'PI Fehidro'!$K$10)/1000</f>
        <v>0</v>
      </c>
      <c r="L14" s="57">
        <f t="shared" si="0"/>
        <v>0</v>
      </c>
      <c r="M14" s="57">
        <f t="shared" si="1"/>
        <v>0</v>
      </c>
      <c r="N14" s="57">
        <f t="shared" si="2"/>
        <v>0</v>
      </c>
      <c r="O14" s="57">
        <f t="shared" si="3"/>
        <v>0</v>
      </c>
      <c r="P14" s="74">
        <f t="shared" si="4"/>
        <v>0</v>
      </c>
      <c r="Q14" s="146"/>
      <c r="R14" s="6"/>
    </row>
    <row r="15" spans="1:18" ht="30" customHeight="1" thickBot="1" x14ac:dyDescent="0.3">
      <c r="A15" s="17"/>
      <c r="B15" s="151"/>
      <c r="C15" s="55" t="s">
        <v>18</v>
      </c>
      <c r="D15" s="56">
        <f>SUMIFS(PA!$I:$I,PA!$C:$C,C15,PA!$AF:$AF,'PI Fehidro'!$D$10)/1000</f>
        <v>0</v>
      </c>
      <c r="E15" s="56">
        <f>SUMIFS(PA!$I:$I,PA!$C:$C,C15,PA!$AF:$AF,'PI Fehidro'!$E$10)/1000</f>
        <v>0</v>
      </c>
      <c r="F15" s="56">
        <f>SUMIFS(PA!$M:$M,PA!$C:$C,C15,PA!$AF:$AF,'PI Fehidro'!$F$10)/1000</f>
        <v>0</v>
      </c>
      <c r="G15" s="57">
        <f>SUMIFS(PA!$M:$M,PA!$C:$C,C15,PA!$AF:$AF,'PI Fehidro'!$G$10)/1000</f>
        <v>0</v>
      </c>
      <c r="H15" s="57">
        <f>SUMIFS(PA!$Q:$Q,PA!$C:$C,C15,PA!$AF:$AF,'PI Fehidro'!$H$10)/1000</f>
        <v>0</v>
      </c>
      <c r="I15" s="57">
        <f>SUMIFS(PA!$Q:$Q,PA!$C:$C,C15,PA!$AF:$AF,'PI Fehidro'!$I$10)/1000</f>
        <v>0</v>
      </c>
      <c r="J15" s="57">
        <f>SUMIFS(PA!$U:$U,PA!$C:$C,C15,PA!$AF:$AF,'PI Fehidro'!$J$10)/1000</f>
        <v>0</v>
      </c>
      <c r="K15" s="57">
        <f>SUMIFS(PA!$U:$U,PA!$C:$C,C15,PA!$AF:$AF,'PI Fehidro'!$K$10)/1000</f>
        <v>0</v>
      </c>
      <c r="L15" s="57">
        <f t="shared" si="0"/>
        <v>0</v>
      </c>
      <c r="M15" s="57">
        <f t="shared" si="1"/>
        <v>0</v>
      </c>
      <c r="N15" s="57">
        <f t="shared" si="2"/>
        <v>0</v>
      </c>
      <c r="O15" s="57">
        <f t="shared" si="3"/>
        <v>0</v>
      </c>
      <c r="P15" s="74">
        <f t="shared" si="4"/>
        <v>0</v>
      </c>
      <c r="Q15" s="146"/>
      <c r="R15" s="6"/>
    </row>
    <row r="16" spans="1:18" ht="30" customHeight="1" thickBot="1" x14ac:dyDescent="0.3">
      <c r="A16" s="17"/>
      <c r="B16" s="151"/>
      <c r="C16" s="55" t="s">
        <v>19</v>
      </c>
      <c r="D16" s="56">
        <f>SUMIFS(PA!$I:$I,PA!$C:$C,C16,PA!$AF:$AF,'PI Fehidro'!$D$10)/1000</f>
        <v>0</v>
      </c>
      <c r="E16" s="56">
        <f>SUMIFS(PA!$I:$I,PA!$C:$C,C16,PA!$AF:$AF,'PI Fehidro'!$E$10)/1000</f>
        <v>0</v>
      </c>
      <c r="F16" s="56">
        <f>SUMIFS(PA!$M:$M,PA!$C:$C,C16,PA!$AF:$AF,'PI Fehidro'!$F$10)/1000</f>
        <v>0</v>
      </c>
      <c r="G16" s="57">
        <f>SUMIFS(PA!$M:$M,PA!$C:$C,C16,PA!$AF:$AF,'PI Fehidro'!$G$10)/1000</f>
        <v>0</v>
      </c>
      <c r="H16" s="57">
        <f>SUMIFS(PA!$Q:$Q,PA!$C:$C,C16,PA!$AF:$AF,'PI Fehidro'!$H$10)/1000</f>
        <v>0</v>
      </c>
      <c r="I16" s="57">
        <f>SUMIFS(PA!$Q:$Q,PA!$C:$C,C16,PA!$AF:$AF,'PI Fehidro'!$I$10)/1000</f>
        <v>0</v>
      </c>
      <c r="J16" s="57">
        <f>SUMIFS(PA!$U:$U,PA!$C:$C,C16,PA!$AF:$AF,'PI Fehidro'!$J$10)/1000</f>
        <v>0</v>
      </c>
      <c r="K16" s="57">
        <f>SUMIFS(PA!$U:$U,PA!$C:$C,C16,PA!$AF:$AF,'PI Fehidro'!$K$10)/1000</f>
        <v>0</v>
      </c>
      <c r="L16" s="57">
        <f t="shared" si="0"/>
        <v>0</v>
      </c>
      <c r="M16" s="57">
        <f t="shared" si="1"/>
        <v>0</v>
      </c>
      <c r="N16" s="57">
        <f t="shared" si="2"/>
        <v>0</v>
      </c>
      <c r="O16" s="57">
        <f t="shared" si="3"/>
        <v>0</v>
      </c>
      <c r="P16" s="74">
        <f t="shared" si="4"/>
        <v>0</v>
      </c>
      <c r="Q16" s="146"/>
      <c r="R16" s="6"/>
    </row>
    <row r="17" spans="1:18" ht="30" customHeight="1" thickBot="1" x14ac:dyDescent="0.3">
      <c r="A17" s="17"/>
      <c r="B17" s="152"/>
      <c r="C17" s="55" t="s">
        <v>20</v>
      </c>
      <c r="D17" s="56">
        <f>SUMIFS(PA!$I:$I,PA!$C:$C,C17,PA!$AF:$AF,'PI Fehidro'!$D$10)/1000</f>
        <v>0</v>
      </c>
      <c r="E17" s="56">
        <f>SUMIFS(PA!$I:$I,PA!$C:$C,C17,PA!$AF:$AF,'PI Fehidro'!$E$10)/1000</f>
        <v>0</v>
      </c>
      <c r="F17" s="56">
        <f>SUMIFS(PA!$M:$M,PA!$C:$C,C17,PA!$AF:$AF,'PI Fehidro'!$F$10)/1000</f>
        <v>0</v>
      </c>
      <c r="G17" s="57">
        <f>SUMIFS(PA!$M:$M,PA!$C:$C,C17,PA!$AF:$AF,'PI Fehidro'!$G$10)/1000</f>
        <v>0</v>
      </c>
      <c r="H17" s="57">
        <f>SUMIFS(PA!$Q:$Q,PA!$C:$C,C17,PA!$AF:$AF,'PI Fehidro'!$H$10)/1000</f>
        <v>0</v>
      </c>
      <c r="I17" s="57">
        <f>SUMIFS(PA!$Q:$Q,PA!$C:$C,C17,PA!$AF:$AF,'PI Fehidro'!$I$10)/1000</f>
        <v>0</v>
      </c>
      <c r="J17" s="57">
        <f>SUMIFS(PA!$U:$U,PA!$C:$C,C17,PA!$AF:$AF,'PI Fehidro'!$J$10)/1000</f>
        <v>0</v>
      </c>
      <c r="K17" s="57">
        <f>SUMIFS(PA!$U:$U,PA!$C:$C,C17,PA!$AF:$AF,'PI Fehidro'!$K$10)/1000</f>
        <v>0</v>
      </c>
      <c r="L17" s="57">
        <f t="shared" si="0"/>
        <v>0</v>
      </c>
      <c r="M17" s="57">
        <f t="shared" si="1"/>
        <v>0</v>
      </c>
      <c r="N17" s="57">
        <f t="shared" si="2"/>
        <v>0</v>
      </c>
      <c r="O17" s="57">
        <f t="shared" si="3"/>
        <v>0</v>
      </c>
      <c r="P17" s="74">
        <f t="shared" si="4"/>
        <v>0</v>
      </c>
      <c r="Q17" s="146"/>
      <c r="R17" s="6"/>
    </row>
    <row r="18" spans="1:18" ht="30" customHeight="1" thickBot="1" x14ac:dyDescent="0.3">
      <c r="A18" s="5"/>
      <c r="B18" s="150" t="s">
        <v>8</v>
      </c>
      <c r="C18" s="55" t="s">
        <v>21</v>
      </c>
      <c r="D18" s="56">
        <f>SUMIFS(PA!$I:$I,PA!$C:$C,C18,PA!$AF:$AF,'PI Fehidro'!$D$10)/1000</f>
        <v>0</v>
      </c>
      <c r="E18" s="56">
        <f>SUMIFS(PA!$I:$I,PA!$C:$C,C18,PA!$AF:$AF,'PI Fehidro'!$E$10)/1000</f>
        <v>0</v>
      </c>
      <c r="F18" s="56">
        <f>SUMIFS(PA!$M:$M,PA!$C:$C,C18,PA!$AF:$AF,'PI Fehidro'!$F$10)/1000</f>
        <v>0</v>
      </c>
      <c r="G18" s="57">
        <f>SUMIFS(PA!$M:$M,PA!$C:$C,C18,PA!$AF:$AF,'PI Fehidro'!$G$10)/1000</f>
        <v>0</v>
      </c>
      <c r="H18" s="57">
        <f>SUMIFS(PA!$Q:$Q,PA!$C:$C,C18,PA!$AF:$AF,'PI Fehidro'!$H$10)/1000</f>
        <v>0</v>
      </c>
      <c r="I18" s="57">
        <f>SUMIFS(PA!$Q:$Q,PA!$C:$C,C18,PA!$AF:$AF,'PI Fehidro'!$I$10)/1000</f>
        <v>0</v>
      </c>
      <c r="J18" s="57">
        <f>SUMIFS(PA!$U:$U,PA!$C:$C,C18,PA!$AF:$AF,'PI Fehidro'!$J$10)/1000</f>
        <v>0</v>
      </c>
      <c r="K18" s="57">
        <f>SUMIFS(PA!$U:$U,PA!$C:$C,C18,PA!$AF:$AF,'PI Fehidro'!$K$10)/1000</f>
        <v>0</v>
      </c>
      <c r="L18" s="57">
        <f t="shared" si="0"/>
        <v>0</v>
      </c>
      <c r="M18" s="57">
        <f t="shared" si="1"/>
        <v>0</v>
      </c>
      <c r="N18" s="57">
        <f t="shared" si="2"/>
        <v>0</v>
      </c>
      <c r="O18" s="57">
        <f t="shared" si="3"/>
        <v>0</v>
      </c>
      <c r="P18" s="74">
        <f t="shared" si="4"/>
        <v>0</v>
      </c>
      <c r="Q18" s="146">
        <f>SUM(P18:P22)</f>
        <v>0</v>
      </c>
      <c r="R18" s="6"/>
    </row>
    <row r="19" spans="1:18" ht="30" customHeight="1" thickBot="1" x14ac:dyDescent="0.3">
      <c r="A19" s="5"/>
      <c r="B19" s="151"/>
      <c r="C19" s="55" t="s">
        <v>22</v>
      </c>
      <c r="D19" s="56">
        <f>SUMIFS(PA!$I:$I,PA!$C:$C,C19,PA!$AF:$AF,'PI Fehidro'!$D$10)/1000</f>
        <v>0</v>
      </c>
      <c r="E19" s="56">
        <f>SUMIFS(PA!$I:$I,PA!$C:$C,C19,PA!$AF:$AF,'PI Fehidro'!$E$10)/1000</f>
        <v>0</v>
      </c>
      <c r="F19" s="56">
        <f>SUMIFS(PA!$M:$M,PA!$C:$C,C19,PA!$AF:$AF,'PI Fehidro'!$F$10)/1000</f>
        <v>0</v>
      </c>
      <c r="G19" s="57">
        <f>SUMIFS(PA!$M:$M,PA!$C:$C,C19,PA!$AF:$AF,'PI Fehidro'!$G$10)/1000</f>
        <v>0</v>
      </c>
      <c r="H19" s="57">
        <f>SUMIFS(PA!$Q:$Q,PA!$C:$C,C19,PA!$AF:$AF,'PI Fehidro'!$H$10)/1000</f>
        <v>0</v>
      </c>
      <c r="I19" s="57">
        <f>SUMIFS(PA!$Q:$Q,PA!$C:$C,C19,PA!$AF:$AF,'PI Fehidro'!$I$10)/1000</f>
        <v>0</v>
      </c>
      <c r="J19" s="57">
        <f>SUMIFS(PA!$U:$U,PA!$C:$C,C19,PA!$AF:$AF,'PI Fehidro'!$J$10)/1000</f>
        <v>0</v>
      </c>
      <c r="K19" s="57">
        <f>SUMIFS(PA!$U:$U,PA!$C:$C,C19,PA!$AF:$AF,'PI Fehidro'!$K$10)/1000</f>
        <v>0</v>
      </c>
      <c r="L19" s="57">
        <f t="shared" si="0"/>
        <v>0</v>
      </c>
      <c r="M19" s="57">
        <f t="shared" si="1"/>
        <v>0</v>
      </c>
      <c r="N19" s="57">
        <f t="shared" si="2"/>
        <v>0</v>
      </c>
      <c r="O19" s="57">
        <f t="shared" si="3"/>
        <v>0</v>
      </c>
      <c r="P19" s="74">
        <f t="shared" si="4"/>
        <v>0</v>
      </c>
      <c r="Q19" s="146"/>
      <c r="R19" s="6"/>
    </row>
    <row r="20" spans="1:18" ht="30" customHeight="1" thickBot="1" x14ac:dyDescent="0.3">
      <c r="A20" s="5"/>
      <c r="B20" s="151"/>
      <c r="C20" s="55" t="s">
        <v>23</v>
      </c>
      <c r="D20" s="56">
        <f>SUMIFS(PA!$I:$I,PA!$C:$C,C20,PA!$AF:$AF,'PI Fehidro'!$D$10)/1000</f>
        <v>0</v>
      </c>
      <c r="E20" s="56">
        <f>SUMIFS(PA!$I:$I,PA!$C:$C,C20,PA!$AF:$AF,'PI Fehidro'!$E$10)/1000</f>
        <v>0</v>
      </c>
      <c r="F20" s="56">
        <f>SUMIFS(PA!$M:$M,PA!$C:$C,C20,PA!$AF:$AF,'PI Fehidro'!$F$10)/1000</f>
        <v>0</v>
      </c>
      <c r="G20" s="57">
        <f>SUMIFS(PA!$M:$M,PA!$C:$C,C20,PA!$AF:$AF,'PI Fehidro'!$G$10)/1000</f>
        <v>0</v>
      </c>
      <c r="H20" s="57">
        <f>SUMIFS(PA!$Q:$Q,PA!$C:$C,C20,PA!$AF:$AF,'PI Fehidro'!$H$10)/1000</f>
        <v>0</v>
      </c>
      <c r="I20" s="57">
        <f>SUMIFS(PA!$Q:$Q,PA!$C:$C,C20,PA!$AF:$AF,'PI Fehidro'!$I$10)/1000</f>
        <v>0</v>
      </c>
      <c r="J20" s="57">
        <f>SUMIFS(PA!$U:$U,PA!$C:$C,C20,PA!$AF:$AF,'PI Fehidro'!$J$10)/1000</f>
        <v>0</v>
      </c>
      <c r="K20" s="57">
        <f>SUMIFS(PA!$U:$U,PA!$C:$C,C20,PA!$AF:$AF,'PI Fehidro'!$K$10)/1000</f>
        <v>0</v>
      </c>
      <c r="L20" s="57">
        <f t="shared" si="0"/>
        <v>0</v>
      </c>
      <c r="M20" s="57">
        <f t="shared" si="1"/>
        <v>0</v>
      </c>
      <c r="N20" s="57">
        <f t="shared" si="2"/>
        <v>0</v>
      </c>
      <c r="O20" s="57">
        <f t="shared" si="3"/>
        <v>0</v>
      </c>
      <c r="P20" s="74">
        <f t="shared" si="4"/>
        <v>0</v>
      </c>
      <c r="Q20" s="146"/>
      <c r="R20" s="6"/>
    </row>
    <row r="21" spans="1:18" ht="30" customHeight="1" thickBot="1" x14ac:dyDescent="0.3">
      <c r="A21" s="5"/>
      <c r="B21" s="151"/>
      <c r="C21" s="55" t="s">
        <v>24</v>
      </c>
      <c r="D21" s="56">
        <f>SUMIFS(PA!$I:$I,PA!$C:$C,C21,PA!$AF:$AF,'PI Fehidro'!$D$10)/1000</f>
        <v>0</v>
      </c>
      <c r="E21" s="56">
        <f>SUMIFS(PA!$I:$I,PA!$C:$C,C21,PA!$AF:$AF,'PI Fehidro'!$E$10)/1000</f>
        <v>0</v>
      </c>
      <c r="F21" s="56">
        <f>SUMIFS(PA!$M:$M,PA!$C:$C,C21,PA!$AF:$AF,'PI Fehidro'!$F$10)/1000</f>
        <v>0</v>
      </c>
      <c r="G21" s="57">
        <f>SUMIFS(PA!$M:$M,PA!$C:$C,C21,PA!$AF:$AF,'PI Fehidro'!$G$10)/1000</f>
        <v>0</v>
      </c>
      <c r="H21" s="57">
        <f>SUMIFS(PA!$Q:$Q,PA!$C:$C,C21,PA!$AF:$AF,'PI Fehidro'!$H$10)/1000</f>
        <v>0</v>
      </c>
      <c r="I21" s="57">
        <f>SUMIFS(PA!$Q:$Q,PA!$C:$C,C21,PA!$AF:$AF,'PI Fehidro'!$I$10)/1000</f>
        <v>0</v>
      </c>
      <c r="J21" s="57">
        <f>SUMIFS(PA!$U:$U,PA!$C:$C,C21,PA!$AF:$AF,'PI Fehidro'!$J$10)/1000</f>
        <v>0</v>
      </c>
      <c r="K21" s="57">
        <f>SUMIFS(PA!$U:$U,PA!$C:$C,C21,PA!$AF:$AF,'PI Fehidro'!$K$10)/1000</f>
        <v>0</v>
      </c>
      <c r="L21" s="57">
        <f t="shared" si="0"/>
        <v>0</v>
      </c>
      <c r="M21" s="57">
        <f t="shared" si="1"/>
        <v>0</v>
      </c>
      <c r="N21" s="57">
        <f t="shared" si="2"/>
        <v>0</v>
      </c>
      <c r="O21" s="57">
        <f t="shared" si="3"/>
        <v>0</v>
      </c>
      <c r="P21" s="74">
        <f t="shared" si="4"/>
        <v>0</v>
      </c>
      <c r="Q21" s="146"/>
      <c r="R21" s="6"/>
    </row>
    <row r="22" spans="1:18" ht="30" customHeight="1" thickBot="1" x14ac:dyDescent="0.3">
      <c r="A22" s="5"/>
      <c r="B22" s="152"/>
      <c r="C22" s="55" t="s">
        <v>25</v>
      </c>
      <c r="D22" s="56">
        <f>SUMIFS(PA!$I:$I,PA!$C:$C,C22,PA!$AF:$AF,'PI Fehidro'!$D$10)/1000</f>
        <v>0</v>
      </c>
      <c r="E22" s="56">
        <f>SUMIFS(PA!$I:$I,PA!$C:$C,C22,PA!$AF:$AF,'PI Fehidro'!$E$10)/1000</f>
        <v>0</v>
      </c>
      <c r="F22" s="56">
        <f>SUMIFS(PA!$M:$M,PA!$C:$C,C22,PA!$AF:$AF,'PI Fehidro'!$F$10)/1000</f>
        <v>0</v>
      </c>
      <c r="G22" s="57">
        <f>SUMIFS(PA!$M:$M,PA!$C:$C,C22,PA!$AF:$AF,'PI Fehidro'!$G$10)/1000</f>
        <v>0</v>
      </c>
      <c r="H22" s="57">
        <f>SUMIFS(PA!$Q:$Q,PA!$C:$C,C22,PA!$AF:$AF,'PI Fehidro'!$H$10)/1000</f>
        <v>0</v>
      </c>
      <c r="I22" s="57">
        <f>SUMIFS(PA!$Q:$Q,PA!$C:$C,C22,PA!$AF:$AF,'PI Fehidro'!$I$10)/1000</f>
        <v>0</v>
      </c>
      <c r="J22" s="57">
        <f>SUMIFS(PA!$U:$U,PA!$C:$C,C22,PA!$AF:$AF,'PI Fehidro'!$J$10)/1000</f>
        <v>0</v>
      </c>
      <c r="K22" s="57">
        <f>SUMIFS(PA!$U:$U,PA!$C:$C,C22,PA!$AF:$AF,'PI Fehidro'!$K$10)/1000</f>
        <v>0</v>
      </c>
      <c r="L22" s="57">
        <f t="shared" si="0"/>
        <v>0</v>
      </c>
      <c r="M22" s="57">
        <f t="shared" si="1"/>
        <v>0</v>
      </c>
      <c r="N22" s="57">
        <f t="shared" si="2"/>
        <v>0</v>
      </c>
      <c r="O22" s="57">
        <f t="shared" si="3"/>
        <v>0</v>
      </c>
      <c r="P22" s="74">
        <f t="shared" si="4"/>
        <v>0</v>
      </c>
      <c r="Q22" s="146"/>
      <c r="R22" s="6"/>
    </row>
    <row r="23" spans="1:18" ht="30" customHeight="1" thickBot="1" x14ac:dyDescent="0.3">
      <c r="A23" s="5"/>
      <c r="B23" s="150" t="s">
        <v>9</v>
      </c>
      <c r="C23" s="55" t="s">
        <v>26</v>
      </c>
      <c r="D23" s="56">
        <f>SUMIFS(PA!$I:$I,PA!$C:$C,C23,PA!$AF:$AF,'PI Fehidro'!$D$10)/1000</f>
        <v>0</v>
      </c>
      <c r="E23" s="56">
        <f>SUMIFS(PA!$I:$I,PA!$C:$C,C23,PA!$AF:$AF,'PI Fehidro'!$E$10)/1000</f>
        <v>19439.967190000003</v>
      </c>
      <c r="F23" s="56">
        <f>SUMIFS(PA!$M:$M,PA!$C:$C,C23,PA!$AF:$AF,'PI Fehidro'!$F$10)/1000</f>
        <v>0</v>
      </c>
      <c r="G23" s="57">
        <f>SUMIFS(PA!$M:$M,PA!$C:$C,C23,PA!$AF:$AF,'PI Fehidro'!$G$10)/1000</f>
        <v>20628.657210000001</v>
      </c>
      <c r="H23" s="57">
        <f>SUMIFS(PA!$Q:$Q,PA!$C:$C,C23,PA!$AF:$AF,'PI Fehidro'!$H$10)/1000</f>
        <v>0</v>
      </c>
      <c r="I23" s="57">
        <f>SUMIFS(PA!$Q:$Q,PA!$C:$C,C23,PA!$AF:$AF,'PI Fehidro'!$I$10)/1000</f>
        <v>11472.81588</v>
      </c>
      <c r="J23" s="57">
        <f>SUMIFS(PA!$U:$U,PA!$C:$C,C23,PA!$AF:$AF,'PI Fehidro'!$J$10)/1000</f>
        <v>0</v>
      </c>
      <c r="K23" s="57">
        <f>SUMIFS(PA!$U:$U,PA!$C:$C,C23,PA!$AF:$AF,'PI Fehidro'!$K$10)/1000</f>
        <v>11561.89257</v>
      </c>
      <c r="L23" s="57">
        <f t="shared" si="0"/>
        <v>0</v>
      </c>
      <c r="M23" s="57">
        <f t="shared" si="1"/>
        <v>63103.332850000006</v>
      </c>
      <c r="N23" s="57">
        <f t="shared" si="2"/>
        <v>0</v>
      </c>
      <c r="O23" s="57">
        <f t="shared" si="3"/>
        <v>43663.365659999996</v>
      </c>
      <c r="P23" s="74">
        <f t="shared" si="4"/>
        <v>0.59120050704693894</v>
      </c>
      <c r="Q23" s="146">
        <f>SUM(P23:P27)</f>
        <v>0.59120050704693894</v>
      </c>
      <c r="R23" s="6"/>
    </row>
    <row r="24" spans="1:18" ht="30" customHeight="1" thickBot="1" x14ac:dyDescent="0.3">
      <c r="A24" s="5"/>
      <c r="B24" s="151"/>
      <c r="C24" s="55" t="s">
        <v>27</v>
      </c>
      <c r="D24" s="56">
        <f>SUMIFS(PA!$I:$I,PA!$C:$C,C24,PA!$AF:$AF,'PI Fehidro'!$D$10)/1000</f>
        <v>0</v>
      </c>
      <c r="E24" s="56">
        <f>SUMIFS(PA!$I:$I,PA!$C:$C,C24,PA!$AF:$AF,'PI Fehidro'!$E$10)/1000</f>
        <v>0</v>
      </c>
      <c r="F24" s="56">
        <f>SUMIFS(PA!$M:$M,PA!$C:$C,C24,PA!$AF:$AF,'PI Fehidro'!$F$10)/1000</f>
        <v>0</v>
      </c>
      <c r="G24" s="57">
        <f>SUMIFS(PA!$M:$M,PA!$C:$C,C24,PA!$AF:$AF,'PI Fehidro'!$G$10)/1000</f>
        <v>0</v>
      </c>
      <c r="H24" s="57">
        <f>SUMIFS(PA!$Q:$Q,PA!$C:$C,C24,PA!$AF:$AF,'PI Fehidro'!$H$10)/1000</f>
        <v>0</v>
      </c>
      <c r="I24" s="57">
        <f>SUMIFS(PA!$Q:$Q,PA!$C:$C,C24,PA!$AF:$AF,'PI Fehidro'!$I$10)/1000</f>
        <v>0</v>
      </c>
      <c r="J24" s="57">
        <f>SUMIFS(PA!$U:$U,PA!$C:$C,C24,PA!$AF:$AF,'PI Fehidro'!$J$10)/1000</f>
        <v>0</v>
      </c>
      <c r="K24" s="57">
        <f>SUMIFS(PA!$U:$U,PA!$C:$C,C24,PA!$AF:$AF,'PI Fehidro'!$K$10)/1000</f>
        <v>0</v>
      </c>
      <c r="L24" s="57">
        <f t="shared" si="0"/>
        <v>0</v>
      </c>
      <c r="M24" s="57">
        <f t="shared" si="1"/>
        <v>0</v>
      </c>
      <c r="N24" s="57">
        <f t="shared" si="2"/>
        <v>0</v>
      </c>
      <c r="O24" s="57">
        <f t="shared" si="3"/>
        <v>0</v>
      </c>
      <c r="P24" s="74">
        <f t="shared" si="4"/>
        <v>0</v>
      </c>
      <c r="Q24" s="146"/>
      <c r="R24" s="6"/>
    </row>
    <row r="25" spans="1:18" ht="30" customHeight="1" thickBot="1" x14ac:dyDescent="0.3">
      <c r="A25" s="5"/>
      <c r="B25" s="151"/>
      <c r="C25" s="55" t="s">
        <v>28</v>
      </c>
      <c r="D25" s="56">
        <f>SUMIFS(PA!$I:$I,PA!$C:$C,C25,PA!$AF:$AF,'PI Fehidro'!$D$10)/1000</f>
        <v>0</v>
      </c>
      <c r="E25" s="56">
        <f>SUMIFS(PA!$I:$I,PA!$C:$C,C25,PA!$AF:$AF,'PI Fehidro'!$E$10)/1000</f>
        <v>0</v>
      </c>
      <c r="F25" s="56">
        <f>SUMIFS(PA!$M:$M,PA!$C:$C,C25,PA!$AF:$AF,'PI Fehidro'!$F$10)/1000</f>
        <v>0</v>
      </c>
      <c r="G25" s="57">
        <f>SUMIFS(PA!$M:$M,PA!$C:$C,C25,PA!$AF:$AF,'PI Fehidro'!$G$10)/1000</f>
        <v>0</v>
      </c>
      <c r="H25" s="57">
        <f>SUMIFS(PA!$Q:$Q,PA!$C:$C,C25,PA!$AF:$AF,'PI Fehidro'!$H$10)/1000</f>
        <v>0</v>
      </c>
      <c r="I25" s="57">
        <f>SUMIFS(PA!$Q:$Q,PA!$C:$C,C25,PA!$AF:$AF,'PI Fehidro'!$I$10)/1000</f>
        <v>0</v>
      </c>
      <c r="J25" s="57">
        <f>SUMIFS(PA!$U:$U,PA!$C:$C,C25,PA!$AF:$AF,'PI Fehidro'!$J$10)/1000</f>
        <v>0</v>
      </c>
      <c r="K25" s="57">
        <f>SUMIFS(PA!$U:$U,PA!$C:$C,C25,PA!$AF:$AF,'PI Fehidro'!$K$10)/1000</f>
        <v>0</v>
      </c>
      <c r="L25" s="57">
        <f t="shared" si="0"/>
        <v>0</v>
      </c>
      <c r="M25" s="57">
        <f t="shared" si="1"/>
        <v>0</v>
      </c>
      <c r="N25" s="57">
        <f t="shared" si="2"/>
        <v>0</v>
      </c>
      <c r="O25" s="57">
        <f t="shared" si="3"/>
        <v>0</v>
      </c>
      <c r="P25" s="74">
        <f t="shared" si="4"/>
        <v>0</v>
      </c>
      <c r="Q25" s="146"/>
      <c r="R25" s="6"/>
    </row>
    <row r="26" spans="1:18" ht="30" customHeight="1" thickBot="1" x14ac:dyDescent="0.3">
      <c r="A26" s="5"/>
      <c r="B26" s="151"/>
      <c r="C26" s="55" t="s">
        <v>29</v>
      </c>
      <c r="D26" s="56">
        <f>SUMIFS(PA!$I:$I,PA!$C:$C,C26,PA!$AF:$AF,'PI Fehidro'!$D$10)/1000</f>
        <v>0</v>
      </c>
      <c r="E26" s="56">
        <f>SUMIFS(PA!$I:$I,PA!$C:$C,C26,PA!$AF:$AF,'PI Fehidro'!$E$10)/1000</f>
        <v>0</v>
      </c>
      <c r="F26" s="56">
        <f>SUMIFS(PA!$M:$M,PA!$C:$C,C26,PA!$AF:$AF,'PI Fehidro'!$F$10)/1000</f>
        <v>0</v>
      </c>
      <c r="G26" s="57">
        <f>SUMIFS(PA!$M:$M,PA!$C:$C,C26,PA!$AF:$AF,'PI Fehidro'!$G$10)/1000</f>
        <v>0</v>
      </c>
      <c r="H26" s="57">
        <f>SUMIFS(PA!$Q:$Q,PA!$C:$C,C26,PA!$AF:$AF,'PI Fehidro'!$H$10)/1000</f>
        <v>0</v>
      </c>
      <c r="I26" s="57">
        <f>SUMIFS(PA!$Q:$Q,PA!$C:$C,C26,PA!$AF:$AF,'PI Fehidro'!$I$10)/1000</f>
        <v>0</v>
      </c>
      <c r="J26" s="57">
        <f>SUMIFS(PA!$U:$U,PA!$C:$C,C26,PA!$AF:$AF,'PI Fehidro'!$J$10)/1000</f>
        <v>0</v>
      </c>
      <c r="K26" s="57">
        <f>SUMIFS(PA!$U:$U,PA!$C:$C,C26,PA!$AF:$AF,'PI Fehidro'!$K$10)/1000</f>
        <v>0</v>
      </c>
      <c r="L26" s="57">
        <f t="shared" si="0"/>
        <v>0</v>
      </c>
      <c r="M26" s="57">
        <f t="shared" si="1"/>
        <v>0</v>
      </c>
      <c r="N26" s="57">
        <f t="shared" si="2"/>
        <v>0</v>
      </c>
      <c r="O26" s="57">
        <f t="shared" si="3"/>
        <v>0</v>
      </c>
      <c r="P26" s="74">
        <f t="shared" si="4"/>
        <v>0</v>
      </c>
      <c r="Q26" s="146"/>
      <c r="R26" s="6"/>
    </row>
    <row r="27" spans="1:18" ht="30" customHeight="1" thickBot="1" x14ac:dyDescent="0.3">
      <c r="A27" s="5"/>
      <c r="B27" s="152"/>
      <c r="C27" s="55" t="s">
        <v>30</v>
      </c>
      <c r="D27" s="56">
        <f>SUMIFS(PA!$I:$I,PA!$C:$C,C27,PA!$AF:$AF,'PI Fehidro'!$D$10)/1000</f>
        <v>0</v>
      </c>
      <c r="E27" s="56">
        <f>SUMIFS(PA!$I:$I,PA!$C:$C,C27,PA!$AF:$AF,'PI Fehidro'!$E$10)/1000</f>
        <v>0</v>
      </c>
      <c r="F27" s="56">
        <f>SUMIFS(PA!$M:$M,PA!$C:$C,C27,PA!$AF:$AF,'PI Fehidro'!$F$10)/1000</f>
        <v>0</v>
      </c>
      <c r="G27" s="57">
        <f>SUMIFS(PA!$M:$M,PA!$C:$C,C27,PA!$AF:$AF,'PI Fehidro'!$G$10)/1000</f>
        <v>0</v>
      </c>
      <c r="H27" s="57">
        <f>SUMIFS(PA!$Q:$Q,PA!$C:$C,C27,PA!$AF:$AF,'PI Fehidro'!$H$10)/1000</f>
        <v>0</v>
      </c>
      <c r="I27" s="57">
        <f>SUMIFS(PA!$Q:$Q,PA!$C:$C,C27,PA!$AF:$AF,'PI Fehidro'!$I$10)/1000</f>
        <v>0</v>
      </c>
      <c r="J27" s="57">
        <f>SUMIFS(PA!$U:$U,PA!$C:$C,C27,PA!$AF:$AF,'PI Fehidro'!$J$10)/1000</f>
        <v>0</v>
      </c>
      <c r="K27" s="57">
        <f>SUMIFS(PA!$U:$U,PA!$C:$C,C27,PA!$AF:$AF,'PI Fehidro'!$K$10)/1000</f>
        <v>0</v>
      </c>
      <c r="L27" s="57">
        <f t="shared" si="0"/>
        <v>0</v>
      </c>
      <c r="M27" s="57">
        <f t="shared" si="1"/>
        <v>0</v>
      </c>
      <c r="N27" s="57">
        <f t="shared" si="2"/>
        <v>0</v>
      </c>
      <c r="O27" s="57">
        <f t="shared" si="3"/>
        <v>0</v>
      </c>
      <c r="P27" s="74">
        <f t="shared" si="4"/>
        <v>0</v>
      </c>
      <c r="Q27" s="146"/>
      <c r="R27" s="6"/>
    </row>
    <row r="28" spans="1:18" ht="30" customHeight="1" thickBot="1" x14ac:dyDescent="0.3">
      <c r="A28" s="5"/>
      <c r="B28" s="150" t="s">
        <v>10</v>
      </c>
      <c r="C28" s="55" t="s">
        <v>31</v>
      </c>
      <c r="D28" s="56">
        <f>SUMIFS(PA!$I:$I,PA!$C:$C,C28,PA!$AF:$AF,'PI Fehidro'!$D$10)/1000</f>
        <v>0</v>
      </c>
      <c r="E28" s="56">
        <f>SUMIFS(PA!$I:$I,PA!$C:$C,C28,PA!$AF:$AF,'PI Fehidro'!$E$10)/1000</f>
        <v>0</v>
      </c>
      <c r="F28" s="56">
        <f>SUMIFS(PA!$M:$M,PA!$C:$C,C28,PA!$AF:$AF,'PI Fehidro'!$F$10)/1000</f>
        <v>0</v>
      </c>
      <c r="G28" s="57">
        <f>SUMIFS(PA!$M:$M,PA!$C:$C,C28,PA!$AF:$AF,'PI Fehidro'!$G$10)/1000</f>
        <v>0</v>
      </c>
      <c r="H28" s="57">
        <f>SUMIFS(PA!$Q:$Q,PA!$C:$C,C28,PA!$AF:$AF,'PI Fehidro'!$H$10)/1000</f>
        <v>0</v>
      </c>
      <c r="I28" s="57">
        <f>SUMIFS(PA!$Q:$Q,PA!$C:$C,C28,PA!$AF:$AF,'PI Fehidro'!$I$10)/1000</f>
        <v>0</v>
      </c>
      <c r="J28" s="57">
        <f>SUMIFS(PA!$U:$U,PA!$C:$C,C28,PA!$AF:$AF,'PI Fehidro'!$J$10)/1000</f>
        <v>0</v>
      </c>
      <c r="K28" s="57">
        <f>SUMIFS(PA!$U:$U,PA!$C:$C,C28,PA!$AF:$AF,'PI Fehidro'!$K$10)/1000</f>
        <v>0</v>
      </c>
      <c r="L28" s="57">
        <f t="shared" si="0"/>
        <v>0</v>
      </c>
      <c r="M28" s="57">
        <f t="shared" si="1"/>
        <v>0</v>
      </c>
      <c r="N28" s="57">
        <f t="shared" si="2"/>
        <v>0</v>
      </c>
      <c r="O28" s="57">
        <f t="shared" si="3"/>
        <v>0</v>
      </c>
      <c r="P28" s="74">
        <f t="shared" si="4"/>
        <v>0</v>
      </c>
      <c r="Q28" s="146">
        <f>SUM(P28:P29)</f>
        <v>0</v>
      </c>
      <c r="R28" s="6"/>
    </row>
    <row r="29" spans="1:18" ht="30" customHeight="1" thickBot="1" x14ac:dyDescent="0.3">
      <c r="A29" s="5"/>
      <c r="B29" s="151"/>
      <c r="C29" s="55" t="s">
        <v>32</v>
      </c>
      <c r="D29" s="56">
        <f>SUMIFS(PA!$I:$I,PA!$C:$C,C29,PA!$AF:$AF,'PI Fehidro'!$D$10)/1000</f>
        <v>0</v>
      </c>
      <c r="E29" s="56">
        <f>SUMIFS(PA!$I:$I,PA!$C:$C,C29,PA!$AF:$AF,'PI Fehidro'!$E$10)/1000</f>
        <v>0</v>
      </c>
      <c r="F29" s="56">
        <f>SUMIFS(PA!$M:$M,PA!$C:$C,C29,PA!$AF:$AF,'PI Fehidro'!$F$10)/1000</f>
        <v>0</v>
      </c>
      <c r="G29" s="57">
        <f>SUMIFS(PA!$M:$M,PA!$C:$C,C29,PA!$AF:$AF,'PI Fehidro'!$G$10)/1000</f>
        <v>0</v>
      </c>
      <c r="H29" s="57">
        <f>SUMIFS(PA!$Q:$Q,PA!$C:$C,C29,PA!$AF:$AF,'PI Fehidro'!$H$10)/1000</f>
        <v>0</v>
      </c>
      <c r="I29" s="57">
        <f>SUMIFS(PA!$Q:$Q,PA!$C:$C,C29,PA!$AF:$AF,'PI Fehidro'!$I$10)/1000</f>
        <v>0</v>
      </c>
      <c r="J29" s="57">
        <f>SUMIFS(PA!$U:$U,PA!$C:$C,C29,PA!$AF:$AF,'PI Fehidro'!$J$10)/1000</f>
        <v>0</v>
      </c>
      <c r="K29" s="57">
        <f>SUMIFS(PA!$U:$U,PA!$C:$C,C29,PA!$AF:$AF,'PI Fehidro'!$K$10)/1000</f>
        <v>0</v>
      </c>
      <c r="L29" s="57">
        <f t="shared" si="0"/>
        <v>0</v>
      </c>
      <c r="M29" s="57">
        <f t="shared" si="1"/>
        <v>0</v>
      </c>
      <c r="N29" s="57">
        <f t="shared" si="2"/>
        <v>0</v>
      </c>
      <c r="O29" s="57">
        <f t="shared" si="3"/>
        <v>0</v>
      </c>
      <c r="P29" s="74">
        <f t="shared" si="4"/>
        <v>0</v>
      </c>
      <c r="Q29" s="146"/>
      <c r="R29" s="6"/>
    </row>
    <row r="30" spans="1:18" ht="30" customHeight="1" thickBot="1" x14ac:dyDescent="0.3">
      <c r="A30" s="5"/>
      <c r="B30" s="150" t="s">
        <v>11</v>
      </c>
      <c r="C30" s="55" t="s">
        <v>33</v>
      </c>
      <c r="D30" s="56">
        <f>SUMIFS(PA!$I:$I,PA!$C:$C,C30,PA!$AF:$AF,'PI Fehidro'!$D$10)/1000</f>
        <v>6739.3067700000001</v>
      </c>
      <c r="E30" s="56">
        <f>SUMIFS(PA!$I:$I,PA!$C:$C,C30,PA!$AF:$AF,'PI Fehidro'!$E$10)/1000</f>
        <v>13526.58726</v>
      </c>
      <c r="F30" s="56">
        <f>SUMIFS(PA!$M:$M,PA!$C:$C,C30,PA!$AF:$AF,'PI Fehidro'!$F$10)/1000</f>
        <v>6287.2024599999995</v>
      </c>
      <c r="G30" s="57">
        <f>SUMIFS(PA!$M:$M,PA!$C:$C,C30,PA!$AF:$AF,'PI Fehidro'!$G$10)/1000</f>
        <v>7888.64354</v>
      </c>
      <c r="H30" s="57">
        <f>SUMIFS(PA!$Q:$Q,PA!$C:$C,C30,PA!$AF:$AF,'PI Fehidro'!$H$10)/1000</f>
        <v>1946.05195</v>
      </c>
      <c r="I30" s="57">
        <f>SUMIFS(PA!$Q:$Q,PA!$C:$C,C30,PA!$AF:$AF,'PI Fehidro'!$I$10)/1000</f>
        <v>5420.0965199999991</v>
      </c>
      <c r="J30" s="57">
        <f>SUMIFS(PA!$U:$U,PA!$C:$C,C30,PA!$AF:$AF,'PI Fehidro'!$J$10)/1000</f>
        <v>3146.4450000000011</v>
      </c>
      <c r="K30" s="57">
        <f>SUMIFS(PA!$U:$U,PA!$C:$C,C30,PA!$AF:$AF,'PI Fehidro'!$K$10)/1000</f>
        <v>5231.9801600000028</v>
      </c>
      <c r="L30" s="57">
        <f t="shared" si="0"/>
        <v>18119.00618</v>
      </c>
      <c r="M30" s="57">
        <f t="shared" si="1"/>
        <v>32067.307480000003</v>
      </c>
      <c r="N30" s="57">
        <f t="shared" si="2"/>
        <v>11379.699410000001</v>
      </c>
      <c r="O30" s="57">
        <f t="shared" si="3"/>
        <v>18540.720220000003</v>
      </c>
      <c r="P30" s="74">
        <f t="shared" si="4"/>
        <v>0.40512147858812564</v>
      </c>
      <c r="Q30" s="147">
        <f>SUM(P30:P32)</f>
        <v>0.40512147858812564</v>
      </c>
      <c r="R30" s="6"/>
    </row>
    <row r="31" spans="1:18" ht="30" customHeight="1" thickBot="1" x14ac:dyDescent="0.3">
      <c r="A31" s="5"/>
      <c r="B31" s="151"/>
      <c r="C31" s="55" t="s">
        <v>34</v>
      </c>
      <c r="D31" s="56">
        <f>SUMIFS(PA!$I:$I,PA!$C:$C,C31,PA!$AF:$AF,'PI Fehidro'!$D$10)/1000</f>
        <v>0</v>
      </c>
      <c r="E31" s="56">
        <f>SUMIFS(PA!$I:$I,PA!$C:$C,C31,PA!$AF:$AF,'PI Fehidro'!$E$10)/1000</f>
        <v>0</v>
      </c>
      <c r="F31" s="56">
        <f>SUMIFS(PA!$M:$M,PA!$C:$C,C31,PA!$AF:$AF,'PI Fehidro'!$F$10)/1000</f>
        <v>0</v>
      </c>
      <c r="G31" s="57">
        <f>SUMIFS(PA!$M:$M,PA!$C:$C,C31,PA!$AF:$AF,'PI Fehidro'!$G$10)/1000</f>
        <v>0</v>
      </c>
      <c r="H31" s="57">
        <f>SUMIFS(PA!$Q:$Q,PA!$C:$C,C31,PA!$AF:$AF,'PI Fehidro'!$H$10)/1000</f>
        <v>0</v>
      </c>
      <c r="I31" s="57">
        <f>SUMIFS(PA!$Q:$Q,PA!$C:$C,C31,PA!$AF:$AF,'PI Fehidro'!$I$10)/1000</f>
        <v>0</v>
      </c>
      <c r="J31" s="57">
        <f>SUMIFS(PA!$U:$U,PA!$C:$C,C31,PA!$AF:$AF,'PI Fehidro'!$J$10)/1000</f>
        <v>0</v>
      </c>
      <c r="K31" s="57">
        <f>SUMIFS(PA!$U:$U,PA!$C:$C,C31,PA!$AF:$AF,'PI Fehidro'!$K$10)/1000</f>
        <v>0</v>
      </c>
      <c r="L31" s="57">
        <f t="shared" si="0"/>
        <v>0</v>
      </c>
      <c r="M31" s="57">
        <f t="shared" si="1"/>
        <v>0</v>
      </c>
      <c r="N31" s="57">
        <f t="shared" si="2"/>
        <v>0</v>
      </c>
      <c r="O31" s="57">
        <f t="shared" si="3"/>
        <v>0</v>
      </c>
      <c r="P31" s="74">
        <f t="shared" si="4"/>
        <v>0</v>
      </c>
      <c r="Q31" s="148"/>
      <c r="R31" s="6"/>
    </row>
    <row r="32" spans="1:18" ht="30" customHeight="1" thickBot="1" x14ac:dyDescent="0.3">
      <c r="A32" s="5"/>
      <c r="B32" s="151"/>
      <c r="C32" s="55" t="s">
        <v>35</v>
      </c>
      <c r="D32" s="56">
        <f>SUMIFS(PA!$I:$I,PA!$C:$C,C32,PA!$AF:$AF,'PI Fehidro'!$D$10)/1000</f>
        <v>0</v>
      </c>
      <c r="E32" s="56">
        <f>SUMIFS(PA!$I:$I,PA!$C:$C,C32,PA!$AF:$AF,'PI Fehidro'!$E$10)/1000</f>
        <v>0</v>
      </c>
      <c r="F32" s="56">
        <f>SUMIFS(PA!$M:$M,PA!$C:$C,C32,PA!$AF:$AF,'PI Fehidro'!$F$10)/1000</f>
        <v>0</v>
      </c>
      <c r="G32" s="57">
        <f>SUMIFS(PA!$M:$M,PA!$C:$C,C32,PA!$AF:$AF,'PI Fehidro'!$G$10)/1000</f>
        <v>0</v>
      </c>
      <c r="H32" s="57">
        <f>SUMIFS(PA!$Q:$Q,PA!$C:$C,C32,PA!$AF:$AF,'PI Fehidro'!$H$10)/1000</f>
        <v>0</v>
      </c>
      <c r="I32" s="57">
        <f>SUMIFS(PA!$Q:$Q,PA!$C:$C,C32,PA!$AF:$AF,'PI Fehidro'!$I$10)/1000</f>
        <v>0</v>
      </c>
      <c r="J32" s="57">
        <f>SUMIFS(PA!$U:$U,PA!$C:$C,C32,PA!$AF:$AF,'PI Fehidro'!$J$10)/1000</f>
        <v>0</v>
      </c>
      <c r="K32" s="57">
        <f>SUMIFS(PA!$U:$U,PA!$C:$C,C32,PA!$AF:$AF,'PI Fehidro'!$K$10)/1000</f>
        <v>0</v>
      </c>
      <c r="L32" s="57">
        <f t="shared" si="0"/>
        <v>0</v>
      </c>
      <c r="M32" s="57">
        <f t="shared" si="1"/>
        <v>0</v>
      </c>
      <c r="N32" s="57">
        <f t="shared" si="2"/>
        <v>0</v>
      </c>
      <c r="O32" s="57">
        <f t="shared" si="3"/>
        <v>0</v>
      </c>
      <c r="P32" s="74">
        <f t="shared" si="4"/>
        <v>0</v>
      </c>
      <c r="Q32" s="149"/>
      <c r="R32" s="6"/>
    </row>
    <row r="33" spans="1:18" ht="30" customHeight="1" thickBot="1" x14ac:dyDescent="0.3">
      <c r="A33" s="5"/>
      <c r="B33" s="150" t="s">
        <v>12</v>
      </c>
      <c r="C33" s="55" t="s">
        <v>36</v>
      </c>
      <c r="D33" s="56">
        <f>SUMIFS(PA!$I:$I,PA!$C:$C,C33,PA!$AF:$AF,'PI Fehidro'!$D$10)/1000</f>
        <v>0</v>
      </c>
      <c r="E33" s="56">
        <f>SUMIFS(PA!$I:$I,PA!$C:$C,C33,PA!$AF:$AF,'PI Fehidro'!$E$10)/1000</f>
        <v>0</v>
      </c>
      <c r="F33" s="56">
        <f>SUMIFS(PA!$M:$M,PA!$C:$C,C33,PA!$AF:$AF,'PI Fehidro'!$F$10)/1000</f>
        <v>0</v>
      </c>
      <c r="G33" s="57">
        <f>SUMIFS(PA!$M:$M,PA!$C:$C,C33,PA!$AF:$AF,'PI Fehidro'!$G$10)/1000</f>
        <v>0</v>
      </c>
      <c r="H33" s="57">
        <f>SUMIFS(PA!$Q:$Q,PA!$C:$C,C33,PA!$AF:$AF,'PI Fehidro'!$H$10)/1000</f>
        <v>0</v>
      </c>
      <c r="I33" s="57">
        <f>SUMIFS(PA!$Q:$Q,PA!$C:$C,C33,PA!$AF:$AF,'PI Fehidro'!$I$10)/1000</f>
        <v>0</v>
      </c>
      <c r="J33" s="57">
        <f>SUMIFS(PA!$U:$U,PA!$C:$C,C33,PA!$AF:$AF,'PI Fehidro'!$J$10)/1000</f>
        <v>0</v>
      </c>
      <c r="K33" s="57">
        <f>SUMIFS(PA!$U:$U,PA!$C:$C,C33,PA!$AF:$AF,'PI Fehidro'!$K$10)/1000</f>
        <v>0</v>
      </c>
      <c r="L33" s="57">
        <f t="shared" si="0"/>
        <v>0</v>
      </c>
      <c r="M33" s="57">
        <f t="shared" si="1"/>
        <v>0</v>
      </c>
      <c r="N33" s="57">
        <f t="shared" si="2"/>
        <v>0</v>
      </c>
      <c r="O33" s="57">
        <f t="shared" si="3"/>
        <v>0</v>
      </c>
      <c r="P33" s="74">
        <f t="shared" si="4"/>
        <v>0</v>
      </c>
      <c r="Q33" s="146">
        <f>SUM(P33:P35)</f>
        <v>0</v>
      </c>
    </row>
    <row r="34" spans="1:18" ht="30" customHeight="1" thickBot="1" x14ac:dyDescent="0.3">
      <c r="A34" s="5"/>
      <c r="B34" s="151"/>
      <c r="C34" s="55" t="s">
        <v>37</v>
      </c>
      <c r="D34" s="56">
        <f>SUMIFS(PA!$I:$I,PA!$C:$C,C34,PA!$AF:$AF,'PI Fehidro'!$D$10)/1000</f>
        <v>0</v>
      </c>
      <c r="E34" s="56">
        <f>SUMIFS(PA!$I:$I,PA!$C:$C,C34,PA!$AF:$AF,'PI Fehidro'!$E$10)/1000</f>
        <v>0</v>
      </c>
      <c r="F34" s="56">
        <f>SUMIFS(PA!$M:$M,PA!$C:$C,C34,PA!$AF:$AF,'PI Fehidro'!$F$10)/1000</f>
        <v>0</v>
      </c>
      <c r="G34" s="57">
        <f>SUMIFS(PA!$M:$M,PA!$C:$C,C34,PA!$AF:$AF,'PI Fehidro'!$G$10)/1000</f>
        <v>0</v>
      </c>
      <c r="H34" s="57">
        <f>SUMIFS(PA!$Q:$Q,PA!$C:$C,C34,PA!$AF:$AF,'PI Fehidro'!$H$10)/1000</f>
        <v>0</v>
      </c>
      <c r="I34" s="57">
        <f>SUMIFS(PA!$Q:$Q,PA!$C:$C,C34,PA!$AF:$AF,'PI Fehidro'!$I$10)/1000</f>
        <v>0</v>
      </c>
      <c r="J34" s="57">
        <f>SUMIFS(PA!$U:$U,PA!$C:$C,C34,PA!$AF:$AF,'PI Fehidro'!$J$10)/1000</f>
        <v>0</v>
      </c>
      <c r="K34" s="57">
        <f>SUMIFS(PA!$U:$U,PA!$C:$C,C34,PA!$AF:$AF,'PI Fehidro'!$K$10)/1000</f>
        <v>0</v>
      </c>
      <c r="L34" s="57">
        <f t="shared" si="0"/>
        <v>0</v>
      </c>
      <c r="M34" s="57">
        <f t="shared" si="1"/>
        <v>0</v>
      </c>
      <c r="N34" s="57">
        <f t="shared" si="2"/>
        <v>0</v>
      </c>
      <c r="O34" s="57">
        <f t="shared" si="3"/>
        <v>0</v>
      </c>
      <c r="P34" s="74">
        <f t="shared" si="4"/>
        <v>0</v>
      </c>
      <c r="Q34" s="146"/>
    </row>
    <row r="35" spans="1:18" ht="30" customHeight="1" thickBot="1" x14ac:dyDescent="0.3">
      <c r="A35" s="5"/>
      <c r="B35" s="152"/>
      <c r="C35" s="55" t="s">
        <v>38</v>
      </c>
      <c r="D35" s="56">
        <f>SUMIFS(PA!$I:$I,PA!$C:$C,C35,PA!$AF:$AF,'PI Fehidro'!$D$10)/1000</f>
        <v>0</v>
      </c>
      <c r="E35" s="56">
        <f>SUMIFS(PA!$I:$I,PA!$C:$C,C35,PA!$AF:$AF,'PI Fehidro'!$E$10)/1000</f>
        <v>0</v>
      </c>
      <c r="F35" s="56">
        <f>SUMIFS(PA!$M:$M,PA!$C:$C,C35,PA!$AF:$AF,'PI Fehidro'!$F$10)/1000</f>
        <v>0</v>
      </c>
      <c r="G35" s="57">
        <f>SUMIFS(PA!$M:$M,PA!$C:$C,C35,PA!$AF:$AF,'PI Fehidro'!$G$10)/1000</f>
        <v>0</v>
      </c>
      <c r="H35" s="57">
        <f>SUMIFS(PA!$Q:$Q,PA!$C:$C,C35,PA!$AF:$AF,'PI Fehidro'!$H$10)/1000</f>
        <v>0</v>
      </c>
      <c r="I35" s="57">
        <f>SUMIFS(PA!$Q:$Q,PA!$C:$C,C35,PA!$AF:$AF,'PI Fehidro'!$I$10)/1000</f>
        <v>0</v>
      </c>
      <c r="J35" s="57">
        <f>SUMIFS(PA!$U:$U,PA!$C:$C,C35,PA!$AF:$AF,'PI Fehidro'!$J$10)/1000</f>
        <v>0</v>
      </c>
      <c r="K35" s="57">
        <f>SUMIFS(PA!$U:$U,PA!$C:$C,C35,PA!$AF:$AF,'PI Fehidro'!$K$10)/1000</f>
        <v>0</v>
      </c>
      <c r="L35" s="57">
        <f t="shared" si="0"/>
        <v>0</v>
      </c>
      <c r="M35" s="57">
        <f t="shared" si="1"/>
        <v>0</v>
      </c>
      <c r="N35" s="57">
        <f t="shared" si="2"/>
        <v>0</v>
      </c>
      <c r="O35" s="57">
        <f t="shared" si="3"/>
        <v>0</v>
      </c>
      <c r="P35" s="74">
        <f t="shared" si="4"/>
        <v>0</v>
      </c>
      <c r="Q35" s="146"/>
    </row>
    <row r="36" spans="1:18" ht="30" customHeight="1" thickBot="1" x14ac:dyDescent="0.3">
      <c r="A36" s="5"/>
      <c r="B36" s="150" t="s">
        <v>13</v>
      </c>
      <c r="C36" s="55" t="s">
        <v>39</v>
      </c>
      <c r="D36" s="56">
        <f>SUMIFS(PA!$I:$I,PA!$C:$C,C36,PA!$AF:$AF,'PI Fehidro'!$D$10)/1000</f>
        <v>0</v>
      </c>
      <c r="E36" s="56">
        <f>SUMIFS(PA!$I:$I,PA!$C:$C,C36,PA!$AF:$AF,'PI Fehidro'!$E$10)/1000</f>
        <v>0</v>
      </c>
      <c r="F36" s="56">
        <f>SUMIFS(PA!$M:$M,PA!$C:$C,C36,PA!$AF:$AF,'PI Fehidro'!$F$10)/1000</f>
        <v>0</v>
      </c>
      <c r="G36" s="57">
        <f>SUMIFS(PA!$M:$M,PA!$C:$C,C36,PA!$AF:$AF,'PI Fehidro'!$G$10)/1000</f>
        <v>0</v>
      </c>
      <c r="H36" s="57">
        <f>SUMIFS(PA!$Q:$Q,PA!$C:$C,C36,PA!$AF:$AF,'PI Fehidro'!$H$10)/1000</f>
        <v>0</v>
      </c>
      <c r="I36" s="57">
        <f>SUMIFS(PA!$Q:$Q,PA!$C:$C,C36,PA!$AF:$AF,'PI Fehidro'!$I$10)/1000</f>
        <v>0</v>
      </c>
      <c r="J36" s="57">
        <f>SUMIFS(PA!$U:$U,PA!$C:$C,C36,PA!$AF:$AF,'PI Fehidro'!$J$10)/1000</f>
        <v>0</v>
      </c>
      <c r="K36" s="57">
        <f>SUMIFS(PA!$U:$U,PA!$C:$C,C36,PA!$AF:$AF,'PI Fehidro'!$K$10)/1000</f>
        <v>0</v>
      </c>
      <c r="L36" s="57">
        <f t="shared" si="0"/>
        <v>0</v>
      </c>
      <c r="M36" s="57">
        <f t="shared" si="1"/>
        <v>0</v>
      </c>
      <c r="N36" s="57">
        <f t="shared" si="2"/>
        <v>0</v>
      </c>
      <c r="O36" s="57">
        <f t="shared" si="3"/>
        <v>0</v>
      </c>
      <c r="P36" s="74">
        <f t="shared" si="4"/>
        <v>0</v>
      </c>
      <c r="Q36" s="146">
        <f>SUM(P36:P38)</f>
        <v>0</v>
      </c>
    </row>
    <row r="37" spans="1:18" ht="30" customHeight="1" thickBot="1" x14ac:dyDescent="0.3">
      <c r="A37" s="5"/>
      <c r="B37" s="151"/>
      <c r="C37" s="55" t="s">
        <v>40</v>
      </c>
      <c r="D37" s="56">
        <f>SUMIFS(PA!$I:$I,PA!$C:$C,C37,PA!$AF:$AF,'PI Fehidro'!$D$10)/1000</f>
        <v>0</v>
      </c>
      <c r="E37" s="56">
        <f>SUMIFS(PA!$I:$I,PA!$C:$C,C37,PA!$AF:$AF,'PI Fehidro'!$E$10)/1000</f>
        <v>0</v>
      </c>
      <c r="F37" s="56">
        <f>SUMIFS(PA!$M:$M,PA!$C:$C,C37,PA!$AF:$AF,'PI Fehidro'!$F$10)/1000</f>
        <v>0</v>
      </c>
      <c r="G37" s="57">
        <f>SUMIFS(PA!$M:$M,PA!$C:$C,C37,PA!$AF:$AF,'PI Fehidro'!$G$10)/1000</f>
        <v>0</v>
      </c>
      <c r="H37" s="57">
        <f>SUMIFS(PA!$Q:$Q,PA!$C:$C,C37,PA!$AF:$AF,'PI Fehidro'!$H$10)/1000</f>
        <v>0</v>
      </c>
      <c r="I37" s="57">
        <f>SUMIFS(PA!$Q:$Q,PA!$C:$C,C37,PA!$AF:$AF,'PI Fehidro'!$I$10)/1000</f>
        <v>0</v>
      </c>
      <c r="J37" s="57">
        <f>SUMIFS(PA!$U:$U,PA!$C:$C,C37,PA!$AF:$AF,'PI Fehidro'!$J$10)/1000</f>
        <v>0</v>
      </c>
      <c r="K37" s="57">
        <f>SUMIFS(PA!$U:$U,PA!$C:$C,C37,PA!$AF:$AF,'PI Fehidro'!$K$10)/1000</f>
        <v>0</v>
      </c>
      <c r="L37" s="57">
        <f t="shared" si="0"/>
        <v>0</v>
      </c>
      <c r="M37" s="57">
        <f t="shared" si="1"/>
        <v>0</v>
      </c>
      <c r="N37" s="57">
        <f t="shared" si="2"/>
        <v>0</v>
      </c>
      <c r="O37" s="57">
        <f t="shared" si="3"/>
        <v>0</v>
      </c>
      <c r="P37" s="74">
        <f t="shared" si="4"/>
        <v>0</v>
      </c>
      <c r="Q37" s="146"/>
    </row>
    <row r="38" spans="1:18" ht="30" customHeight="1" thickBot="1" x14ac:dyDescent="0.3">
      <c r="A38" s="5"/>
      <c r="B38" s="152"/>
      <c r="C38" s="55" t="s">
        <v>41</v>
      </c>
      <c r="D38" s="56">
        <f>SUMIFS(PA!$I:$I,PA!$C:$C,C38,PA!$AF:$AF,'PI Fehidro'!$D$10)/1000</f>
        <v>0</v>
      </c>
      <c r="E38" s="56">
        <f>SUMIFS(PA!$I:$I,PA!$C:$C,C38,PA!$AF:$AF,'PI Fehidro'!$E$10)/1000</f>
        <v>0</v>
      </c>
      <c r="F38" s="56">
        <f>SUMIFS(PA!$M:$M,PA!$C:$C,C38,PA!$AF:$AF,'PI Fehidro'!$F$10)/1000</f>
        <v>0</v>
      </c>
      <c r="G38" s="57">
        <f>SUMIFS(PA!$M:$M,PA!$C:$C,C38,PA!$AF:$AF,'PI Fehidro'!$G$10)/1000</f>
        <v>0</v>
      </c>
      <c r="H38" s="57">
        <f>SUMIFS(PA!$Q:$Q,PA!$C:$C,C38,PA!$AF:$AF,'PI Fehidro'!$H$10)/1000</f>
        <v>0</v>
      </c>
      <c r="I38" s="57">
        <f>SUMIFS(PA!$Q:$Q,PA!$C:$C,C38,PA!$AF:$AF,'PI Fehidro'!$I$10)/1000</f>
        <v>0</v>
      </c>
      <c r="J38" s="57">
        <f>SUMIFS(PA!$U:$U,PA!$C:$C,C38,PA!$AF:$AF,'PI Fehidro'!$J$10)/1000</f>
        <v>0</v>
      </c>
      <c r="K38" s="57">
        <f>SUMIFS(PA!$U:$U,PA!$C:$C,C38,PA!$AF:$AF,'PI Fehidro'!$K$10)/1000</f>
        <v>0</v>
      </c>
      <c r="L38" s="57">
        <f t="shared" si="0"/>
        <v>0</v>
      </c>
      <c r="M38" s="57">
        <f t="shared" si="1"/>
        <v>0</v>
      </c>
      <c r="N38" s="57">
        <f t="shared" si="2"/>
        <v>0</v>
      </c>
      <c r="O38" s="57">
        <f t="shared" si="3"/>
        <v>0</v>
      </c>
      <c r="P38" s="74">
        <f t="shared" si="4"/>
        <v>0</v>
      </c>
      <c r="Q38" s="146"/>
    </row>
    <row r="39" spans="1:18" ht="30" customHeight="1" thickBot="1" x14ac:dyDescent="0.3">
      <c r="A39" s="5"/>
      <c r="B39" s="150" t="s">
        <v>14</v>
      </c>
      <c r="C39" s="55" t="s">
        <v>42</v>
      </c>
      <c r="D39" s="56">
        <f>SUMIFS(PA!$I:$I,PA!$C:$C,C39,PA!$AF:$AF,'PI Fehidro'!$D$10)/1000</f>
        <v>0</v>
      </c>
      <c r="E39" s="56">
        <f>SUMIFS(PA!$I:$I,PA!$C:$C,C39,PA!$AF:$AF,'PI Fehidro'!$E$10)/1000</f>
        <v>0</v>
      </c>
      <c r="F39" s="56">
        <f>SUMIFS(PA!$M:$M,PA!$C:$C,C39,PA!$AF:$AF,'PI Fehidro'!$F$10)/1000</f>
        <v>0</v>
      </c>
      <c r="G39" s="57">
        <f>SUMIFS(PA!$M:$M,PA!$C:$C,C39,PA!$AF:$AF,'PI Fehidro'!$G$10)/1000</f>
        <v>0</v>
      </c>
      <c r="H39" s="57">
        <f>SUMIFS(PA!$Q:$Q,PA!$C:$C,C39,PA!$AF:$AF,'PI Fehidro'!$H$10)/1000</f>
        <v>0</v>
      </c>
      <c r="I39" s="57">
        <f>SUMIFS(PA!$Q:$Q,PA!$C:$C,C39,PA!$AF:$AF,'PI Fehidro'!$I$10)/1000</f>
        <v>0</v>
      </c>
      <c r="J39" s="57">
        <f>SUMIFS(PA!$U:$U,PA!$C:$C,C39,PA!$AF:$AF,'PI Fehidro'!$J$10)/1000</f>
        <v>0</v>
      </c>
      <c r="K39" s="57">
        <f>SUMIFS(PA!$U:$U,PA!$C:$C,C39,PA!$AF:$AF,'PI Fehidro'!$K$10)/1000</f>
        <v>0</v>
      </c>
      <c r="L39" s="57">
        <f t="shared" si="0"/>
        <v>0</v>
      </c>
      <c r="M39" s="57">
        <f t="shared" si="1"/>
        <v>0</v>
      </c>
      <c r="N39" s="57">
        <f t="shared" si="2"/>
        <v>0</v>
      </c>
      <c r="O39" s="57">
        <f t="shared" si="3"/>
        <v>0</v>
      </c>
      <c r="P39" s="74">
        <f t="shared" si="4"/>
        <v>0</v>
      </c>
      <c r="Q39" s="146">
        <f>SUM(P39:P41)</f>
        <v>0</v>
      </c>
    </row>
    <row r="40" spans="1:18" ht="30" customHeight="1" thickBot="1" x14ac:dyDescent="0.3">
      <c r="A40" s="5"/>
      <c r="B40" s="151"/>
      <c r="C40" s="55" t="s">
        <v>43</v>
      </c>
      <c r="D40" s="56">
        <f>SUMIFS(PA!$I:$I,PA!$C:$C,C40,PA!$AF:$AF,'PI Fehidro'!$D$10)/1000</f>
        <v>0</v>
      </c>
      <c r="E40" s="56">
        <f>SUMIFS(PA!$I:$I,PA!$C:$C,C40,PA!$AF:$AF,'PI Fehidro'!$E$10)/1000</f>
        <v>0</v>
      </c>
      <c r="F40" s="56">
        <f>SUMIFS(PA!$M:$M,PA!$C:$C,C40,PA!$AF:$AF,'PI Fehidro'!$F$10)/1000</f>
        <v>0</v>
      </c>
      <c r="G40" s="57">
        <f>SUMIFS(PA!$M:$M,PA!$C:$C,C40,PA!$AF:$AF,'PI Fehidro'!$G$10)/1000</f>
        <v>0</v>
      </c>
      <c r="H40" s="57">
        <f>SUMIFS(PA!$Q:$Q,PA!$C:$C,C40,PA!$AF:$AF,'PI Fehidro'!$H$10)/1000</f>
        <v>0</v>
      </c>
      <c r="I40" s="57">
        <f>SUMIFS(PA!$Q:$Q,PA!$C:$C,C40,PA!$AF:$AF,'PI Fehidro'!$I$10)/1000</f>
        <v>0</v>
      </c>
      <c r="J40" s="57">
        <f>SUMIFS(PA!$U:$U,PA!$C:$C,C40,PA!$AF:$AF,'PI Fehidro'!$J$10)/1000</f>
        <v>0</v>
      </c>
      <c r="K40" s="57">
        <f>SUMIFS(PA!$U:$U,PA!$C:$C,C40,PA!$AF:$AF,'PI Fehidro'!$K$10)/1000</f>
        <v>0</v>
      </c>
      <c r="L40" s="57">
        <f t="shared" si="0"/>
        <v>0</v>
      </c>
      <c r="M40" s="57">
        <f t="shared" si="1"/>
        <v>0</v>
      </c>
      <c r="N40" s="57">
        <f t="shared" si="2"/>
        <v>0</v>
      </c>
      <c r="O40" s="57">
        <f t="shared" si="3"/>
        <v>0</v>
      </c>
      <c r="P40" s="74">
        <f t="shared" si="4"/>
        <v>0</v>
      </c>
      <c r="Q40" s="146"/>
    </row>
    <row r="41" spans="1:18" ht="30" customHeight="1" thickBot="1" x14ac:dyDescent="0.3">
      <c r="A41" s="5"/>
      <c r="B41" s="152"/>
      <c r="C41" s="55" t="s">
        <v>44</v>
      </c>
      <c r="D41" s="56">
        <f>SUMIFS(PA!$I:$I,PA!$C:$C,C41,PA!$AF:$AF,'PI Fehidro'!$D$10)/1000</f>
        <v>0</v>
      </c>
      <c r="E41" s="56">
        <f>SUMIFS(PA!$I:$I,PA!$C:$C,C41,PA!$AF:$AF,'PI Fehidro'!$E$10)/1000</f>
        <v>0</v>
      </c>
      <c r="F41" s="56">
        <f>SUMIFS(PA!$M:$M,PA!$C:$C,C41,PA!$AF:$AF,'PI Fehidro'!$F$10)/1000</f>
        <v>0</v>
      </c>
      <c r="G41" s="57">
        <f>SUMIFS(PA!$M:$M,PA!$C:$C,C41,PA!$AF:$AF,'PI Fehidro'!$G$10)/1000</f>
        <v>0</v>
      </c>
      <c r="H41" s="57">
        <f>SUMIFS(PA!$Q:$Q,PA!$C:$C,C41,PA!$AF:$AF,'PI Fehidro'!$H$10)/1000</f>
        <v>0</v>
      </c>
      <c r="I41" s="57">
        <f>SUMIFS(PA!$Q:$Q,PA!$C:$C,C41,PA!$AF:$AF,'PI Fehidro'!$I$10)/1000</f>
        <v>0</v>
      </c>
      <c r="J41" s="57">
        <f>SUMIFS(PA!$U:$U,PA!$C:$C,C41,PA!$AF:$AF,'PI Fehidro'!$J$10)/1000</f>
        <v>0</v>
      </c>
      <c r="K41" s="57">
        <f>SUMIFS(PA!$U:$U,PA!$C:$C,C41,PA!$AF:$AF,'PI Fehidro'!$K$10)/1000</f>
        <v>0</v>
      </c>
      <c r="L41" s="57">
        <f>D41+F41+H41+J41</f>
        <v>0</v>
      </c>
      <c r="M41" s="57">
        <f t="shared" si="1"/>
        <v>0</v>
      </c>
      <c r="N41" s="57">
        <f t="shared" si="2"/>
        <v>0</v>
      </c>
      <c r="O41" s="57">
        <f>G41+I41+K41</f>
        <v>0</v>
      </c>
      <c r="P41" s="74">
        <f t="shared" si="4"/>
        <v>0</v>
      </c>
      <c r="Q41" s="146"/>
    </row>
    <row r="42" spans="1:18" ht="34.9" customHeight="1" x14ac:dyDescent="0.25">
      <c r="B42" s="139" t="s">
        <v>64</v>
      </c>
      <c r="C42" s="140"/>
      <c r="D42" s="75">
        <f>SUM(D11:D41)</f>
        <v>6739.3067700000001</v>
      </c>
      <c r="E42" s="75">
        <f>SUM(E11:E41)</f>
        <v>33219.065170000002</v>
      </c>
      <c r="F42" s="75">
        <f t="shared" ref="F42:O42" si="5">SUM(F11:F41)</f>
        <v>6287.2024599999995</v>
      </c>
      <c r="G42" s="75">
        <f t="shared" si="5"/>
        <v>28677.623460000003</v>
      </c>
      <c r="H42" s="75">
        <f>SUM(H11:H41)</f>
        <v>1946.05195</v>
      </c>
      <c r="I42" s="75">
        <f t="shared" si="5"/>
        <v>16951.614079999999</v>
      </c>
      <c r="J42" s="75">
        <f t="shared" si="5"/>
        <v>3146.4450000000011</v>
      </c>
      <c r="K42" s="75">
        <f t="shared" si="5"/>
        <v>16846.489660000003</v>
      </c>
      <c r="L42" s="75">
        <f t="shared" si="5"/>
        <v>18119.00618</v>
      </c>
      <c r="M42" s="75">
        <f>SUM(M11:M41)</f>
        <v>95694.79237000001</v>
      </c>
      <c r="N42" s="75">
        <f t="shared" si="5"/>
        <v>11379.699410000001</v>
      </c>
      <c r="O42" s="75">
        <f t="shared" si="5"/>
        <v>62475.727200000001</v>
      </c>
      <c r="P42" s="3"/>
      <c r="Q42" s="76"/>
    </row>
    <row r="43" spans="1:18" ht="34.9" customHeight="1" x14ac:dyDescent="0.25">
      <c r="A43" s="5"/>
      <c r="B43" s="135" t="s">
        <v>77</v>
      </c>
      <c r="C43" s="135"/>
      <c r="D43" s="135"/>
      <c r="E43" s="135"/>
      <c r="F43" s="134">
        <f>SUM(F42:K42)</f>
        <v>73855.42661000001</v>
      </c>
      <c r="G43" s="134"/>
      <c r="H43" s="134"/>
      <c r="I43" s="134"/>
      <c r="J43" s="134"/>
      <c r="K43" s="134"/>
      <c r="L43" s="134"/>
      <c r="M43" s="134"/>
      <c r="N43" s="134"/>
      <c r="O43" s="134"/>
      <c r="P43" s="134"/>
      <c r="Q43" s="134"/>
      <c r="R43" s="6"/>
    </row>
    <row r="44" spans="1:18" ht="34.9" customHeight="1" thickBot="1" x14ac:dyDescent="0.3">
      <c r="B44" s="141" t="s">
        <v>65</v>
      </c>
      <c r="C44" s="142"/>
      <c r="D44" s="134">
        <f>SUM(D42:K42)</f>
        <v>113813.79855000002</v>
      </c>
      <c r="E44" s="134"/>
      <c r="F44" s="134"/>
      <c r="G44" s="134"/>
      <c r="H44" s="134"/>
      <c r="I44" s="134"/>
      <c r="J44" s="134"/>
      <c r="K44" s="134"/>
      <c r="L44" s="134"/>
      <c r="M44" s="134"/>
      <c r="N44" s="134"/>
      <c r="O44" s="134"/>
      <c r="P44" s="134"/>
      <c r="Q44" s="134"/>
      <c r="R44" s="6"/>
    </row>
    <row r="45" spans="1:18" ht="25.15" customHeight="1" x14ac:dyDescent="0.25">
      <c r="D45" s="77"/>
      <c r="E45" s="77"/>
      <c r="F45" s="77"/>
      <c r="G45" s="77"/>
      <c r="H45" s="77"/>
      <c r="I45" s="77"/>
      <c r="J45" s="77"/>
      <c r="K45" s="77"/>
      <c r="L45" s="77"/>
      <c r="M45" s="77"/>
      <c r="N45" s="77"/>
      <c r="O45" s="77"/>
      <c r="P45" s="78"/>
      <c r="Q45" s="18"/>
    </row>
    <row r="46" spans="1:18" ht="25.15" customHeight="1" x14ac:dyDescent="0.25">
      <c r="B46" s="24" t="s">
        <v>4</v>
      </c>
      <c r="C46" s="22"/>
      <c r="D46" s="22"/>
      <c r="E46" s="22"/>
      <c r="F46" s="22"/>
      <c r="G46" s="22"/>
      <c r="H46" s="22"/>
      <c r="I46" s="12"/>
      <c r="J46" s="12"/>
      <c r="P46" s="20"/>
    </row>
    <row r="47" spans="1:18" ht="25.15" customHeight="1" x14ac:dyDescent="0.25">
      <c r="B47" s="12" t="s">
        <v>56</v>
      </c>
      <c r="C47" s="12"/>
      <c r="D47" s="12" t="s">
        <v>55</v>
      </c>
      <c r="E47" s="12"/>
      <c r="F47" s="22"/>
      <c r="G47" s="22"/>
      <c r="H47" s="22"/>
      <c r="I47" s="12"/>
      <c r="J47" s="12"/>
      <c r="P47" s="20"/>
    </row>
    <row r="48" spans="1:18" ht="25.15" customHeight="1" x14ac:dyDescent="0.25">
      <c r="B48" s="12" t="s">
        <v>57</v>
      </c>
      <c r="C48" s="12"/>
      <c r="D48" s="12" t="s">
        <v>58</v>
      </c>
      <c r="E48" s="12"/>
      <c r="F48" s="22"/>
      <c r="G48" s="22"/>
      <c r="H48" s="22"/>
      <c r="I48" s="12"/>
      <c r="J48" s="12"/>
      <c r="P48" s="20"/>
    </row>
    <row r="49" spans="1:16" ht="25.15" customHeight="1" x14ac:dyDescent="0.25">
      <c r="B49" s="42" t="s">
        <v>52</v>
      </c>
      <c r="C49" s="42"/>
      <c r="D49" s="22" t="s">
        <v>87</v>
      </c>
      <c r="E49" s="22"/>
      <c r="F49" s="22"/>
      <c r="G49" s="22"/>
      <c r="H49" s="22"/>
      <c r="I49" s="12"/>
      <c r="J49" s="12"/>
      <c r="P49" s="20"/>
    </row>
    <row r="50" spans="1:16" ht="25.15" customHeight="1" x14ac:dyDescent="0.25">
      <c r="B50" s="13"/>
      <c r="C50" s="13"/>
      <c r="D50" s="22"/>
      <c r="E50" s="22"/>
      <c r="F50" s="22"/>
      <c r="G50" s="22"/>
      <c r="H50" s="22"/>
      <c r="I50" s="12"/>
      <c r="J50" s="12"/>
      <c r="P50" s="20"/>
    </row>
    <row r="51" spans="1:16" ht="25.15" customHeight="1" x14ac:dyDescent="0.25">
      <c r="B51" s="24" t="s">
        <v>71</v>
      </c>
      <c r="C51" s="22"/>
      <c r="D51" s="22"/>
      <c r="E51" s="22"/>
      <c r="F51" s="22"/>
      <c r="G51" s="22"/>
      <c r="H51" s="22"/>
      <c r="I51" s="12"/>
      <c r="J51" s="12"/>
      <c r="P51" s="20"/>
    </row>
    <row r="52" spans="1:16" ht="25.15" customHeight="1" x14ac:dyDescent="0.25">
      <c r="A52" s="12"/>
      <c r="B52" s="13"/>
      <c r="C52" s="13"/>
      <c r="D52" s="13"/>
      <c r="E52" s="13"/>
      <c r="F52" s="13"/>
      <c r="G52" s="13"/>
      <c r="H52" s="13"/>
      <c r="I52" s="12"/>
      <c r="P52" s="20"/>
    </row>
    <row r="55" spans="1:16" ht="34.9" customHeight="1" x14ac:dyDescent="0.25"/>
    <row r="56" spans="1:16" ht="34.9" customHeight="1" x14ac:dyDescent="0.25"/>
    <row r="57" spans="1:16" ht="34.9" customHeight="1" x14ac:dyDescent="0.25"/>
    <row r="58" spans="1:16" ht="34.9" customHeight="1" x14ac:dyDescent="0.25"/>
  </sheetData>
  <sheetProtection password="F7E4" sheet="1" formatCells="0" formatColumns="0" formatRows="0" insertColumns="0" insertRows="0" insertHyperlinks="0" deleteColumns="0" deleteRows="0" sort="0" autoFilter="0" pivotTables="0"/>
  <mergeCells count="40">
    <mergeCell ref="B1:F1"/>
    <mergeCell ref="C5:F5"/>
    <mergeCell ref="C3:F3"/>
    <mergeCell ref="C4:F4"/>
    <mergeCell ref="B36:B38"/>
    <mergeCell ref="B39:B41"/>
    <mergeCell ref="Q33:Q35"/>
    <mergeCell ref="B11:B17"/>
    <mergeCell ref="B18:B22"/>
    <mergeCell ref="Q36:Q38"/>
    <mergeCell ref="Q39:Q41"/>
    <mergeCell ref="B33:B35"/>
    <mergeCell ref="O8:O10"/>
    <mergeCell ref="B7:Q7"/>
    <mergeCell ref="P8:P10"/>
    <mergeCell ref="J9:K9"/>
    <mergeCell ref="D8:G8"/>
    <mergeCell ref="B8:B10"/>
    <mergeCell ref="C8:C10"/>
    <mergeCell ref="D9:E9"/>
    <mergeCell ref="F9:G9"/>
    <mergeCell ref="H9:I9"/>
    <mergeCell ref="H8:K8"/>
    <mergeCell ref="N8:N10"/>
    <mergeCell ref="D44:Q44"/>
    <mergeCell ref="B43:E43"/>
    <mergeCell ref="L8:L10"/>
    <mergeCell ref="M8:M10"/>
    <mergeCell ref="F43:Q43"/>
    <mergeCell ref="B42:C42"/>
    <mergeCell ref="B44:C44"/>
    <mergeCell ref="Q8:Q10"/>
    <mergeCell ref="Q11:Q17"/>
    <mergeCell ref="Q18:Q22"/>
    <mergeCell ref="Q23:Q27"/>
    <mergeCell ref="Q28:Q29"/>
    <mergeCell ref="Q30:Q32"/>
    <mergeCell ref="B23:B27"/>
    <mergeCell ref="B28:B29"/>
    <mergeCell ref="B30:B32"/>
  </mergeCells>
  <conditionalFormatting sqref="G3">
    <cfRule type="cellIs" dxfId="3" priority="5" operator="lessThan">
      <formula>0.251</formula>
    </cfRule>
    <cfRule type="cellIs" dxfId="2" priority="6" operator="greaterThan">
      <formula>0.251</formula>
    </cfRule>
  </conditionalFormatting>
  <conditionalFormatting sqref="G4">
    <cfRule type="cellIs" dxfId="1" priority="3" operator="lessThan">
      <formula>0.6</formula>
    </cfRule>
    <cfRule type="cellIs" dxfId="0" priority="4" operator="greaterThan">
      <formula>0.6</formula>
    </cfRule>
  </conditionalFormatting>
  <pageMargins left="0.25" right="0.25" top="0.75" bottom="0.75" header="0.3" footer="0.3"/>
  <pageSetup paperSize="9" scale="45" orientation="landscape"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tabSelected="1" zoomScale="110" zoomScaleNormal="110" workbookViewId="0">
      <pane ySplit="7" topLeftCell="A41" activePane="bottomLeft" state="frozen"/>
      <selection pane="bottomLeft"/>
    </sheetView>
  </sheetViews>
  <sheetFormatPr defaultColWidth="8.85546875" defaultRowHeight="25.15" customHeight="1" x14ac:dyDescent="0.25"/>
  <cols>
    <col min="1" max="1" width="4.7109375" style="1" customWidth="1"/>
    <col min="2" max="2" width="10.7109375" style="2" customWidth="1"/>
    <col min="3" max="3" width="10.7109375" style="49" customWidth="1"/>
    <col min="4" max="15" width="18.7109375" style="1" customWidth="1"/>
    <col min="16" max="16" width="18.7109375" style="2" customWidth="1"/>
    <col min="17" max="17" width="21.28515625" style="19" customWidth="1"/>
    <col min="18" max="16384" width="8.85546875" style="1"/>
  </cols>
  <sheetData>
    <row r="1" spans="1:18" ht="30" customHeight="1" thickBot="1" x14ac:dyDescent="0.3">
      <c r="B1" s="122" t="s">
        <v>90</v>
      </c>
      <c r="C1" s="123"/>
      <c r="D1" s="123"/>
      <c r="E1" s="123"/>
      <c r="F1" s="124"/>
      <c r="G1" s="15"/>
      <c r="H1" s="15"/>
      <c r="I1" s="15"/>
      <c r="J1" s="15"/>
      <c r="K1" s="15"/>
      <c r="L1" s="15"/>
      <c r="M1" s="15"/>
      <c r="N1" s="15"/>
      <c r="O1" s="15"/>
      <c r="P1" s="3"/>
      <c r="Q1" s="16"/>
    </row>
    <row r="2" spans="1:18" ht="25.15" customHeight="1" x14ac:dyDescent="0.3">
      <c r="B2" s="3"/>
      <c r="C2" s="9"/>
      <c r="D2" s="15"/>
      <c r="E2" s="15"/>
      <c r="F2" s="15"/>
      <c r="G2" s="15"/>
      <c r="H2" s="15"/>
      <c r="I2" s="15"/>
      <c r="J2" s="15"/>
      <c r="K2" s="15"/>
      <c r="L2" s="15"/>
      <c r="M2" s="15"/>
      <c r="N2" s="15"/>
      <c r="O2" s="15"/>
      <c r="P2" s="3"/>
      <c r="Q2" s="16"/>
    </row>
    <row r="3" spans="1:18" ht="13.9" customHeight="1" thickBot="1" x14ac:dyDescent="0.35">
      <c r="B3" s="3"/>
      <c r="C3" s="9"/>
      <c r="D3" s="3"/>
      <c r="E3" s="3"/>
      <c r="F3" s="3"/>
      <c r="G3" s="15"/>
      <c r="H3" s="15"/>
      <c r="I3" s="15"/>
      <c r="J3" s="15"/>
      <c r="K3" s="15"/>
      <c r="L3" s="15"/>
      <c r="M3" s="15"/>
      <c r="N3" s="15"/>
      <c r="O3" s="15"/>
      <c r="P3" s="3"/>
      <c r="Q3" s="16"/>
    </row>
    <row r="4" spans="1:18" ht="25.15" customHeight="1" thickBot="1" x14ac:dyDescent="0.3">
      <c r="A4" s="5"/>
      <c r="B4" s="156" t="s">
        <v>66</v>
      </c>
      <c r="C4" s="157"/>
      <c r="D4" s="157"/>
      <c r="E4" s="157"/>
      <c r="F4" s="157"/>
      <c r="G4" s="157"/>
      <c r="H4" s="157"/>
      <c r="I4" s="157"/>
      <c r="J4" s="157"/>
      <c r="K4" s="157"/>
      <c r="L4" s="157"/>
      <c r="M4" s="157"/>
      <c r="N4" s="157"/>
      <c r="O4" s="157"/>
      <c r="P4" s="157"/>
      <c r="Q4" s="159"/>
      <c r="R4" s="6"/>
    </row>
    <row r="5" spans="1:18" ht="25.15" customHeight="1" thickBot="1" x14ac:dyDescent="0.3">
      <c r="A5" s="5"/>
      <c r="B5" s="143" t="s">
        <v>45</v>
      </c>
      <c r="C5" s="143" t="s">
        <v>46</v>
      </c>
      <c r="D5" s="162" t="s">
        <v>60</v>
      </c>
      <c r="E5" s="162"/>
      <c r="F5" s="162"/>
      <c r="G5" s="162"/>
      <c r="H5" s="170" t="s">
        <v>61</v>
      </c>
      <c r="I5" s="171"/>
      <c r="J5" s="171"/>
      <c r="K5" s="171"/>
      <c r="L5" s="143" t="s">
        <v>67</v>
      </c>
      <c r="M5" s="143" t="s">
        <v>68</v>
      </c>
      <c r="N5" s="153" t="s">
        <v>82</v>
      </c>
      <c r="O5" s="153" t="s">
        <v>83</v>
      </c>
      <c r="P5" s="153" t="s">
        <v>84</v>
      </c>
      <c r="Q5" s="153" t="s">
        <v>85</v>
      </c>
    </row>
    <row r="6" spans="1:18" ht="25.15" customHeight="1" thickBot="1" x14ac:dyDescent="0.3">
      <c r="A6" s="5"/>
      <c r="B6" s="144"/>
      <c r="C6" s="144"/>
      <c r="D6" s="172">
        <v>2016</v>
      </c>
      <c r="E6" s="173"/>
      <c r="F6" s="172">
        <v>2017</v>
      </c>
      <c r="G6" s="173"/>
      <c r="H6" s="174">
        <v>2018</v>
      </c>
      <c r="I6" s="175"/>
      <c r="J6" s="174">
        <v>2019</v>
      </c>
      <c r="K6" s="175"/>
      <c r="L6" s="144"/>
      <c r="M6" s="144"/>
      <c r="N6" s="154"/>
      <c r="O6" s="154"/>
      <c r="P6" s="154"/>
      <c r="Q6" s="154"/>
    </row>
    <row r="7" spans="1:18" ht="31.15" customHeight="1" thickBot="1" x14ac:dyDescent="0.3">
      <c r="A7" s="5"/>
      <c r="B7" s="145"/>
      <c r="C7" s="145"/>
      <c r="D7" s="23" t="s">
        <v>5</v>
      </c>
      <c r="E7" s="50" t="s">
        <v>6</v>
      </c>
      <c r="F7" s="23" t="s">
        <v>5</v>
      </c>
      <c r="G7" s="50" t="s">
        <v>6</v>
      </c>
      <c r="H7" s="51" t="s">
        <v>5</v>
      </c>
      <c r="I7" s="52" t="s">
        <v>6</v>
      </c>
      <c r="J7" s="51" t="s">
        <v>5</v>
      </c>
      <c r="K7" s="52" t="s">
        <v>6</v>
      </c>
      <c r="L7" s="145"/>
      <c r="M7" s="145"/>
      <c r="N7" s="155"/>
      <c r="O7" s="155"/>
      <c r="P7" s="155"/>
      <c r="Q7" s="155"/>
    </row>
    <row r="8" spans="1:18" ht="30" customHeight="1" thickBot="1" x14ac:dyDescent="0.3">
      <c r="A8" s="5"/>
      <c r="B8" s="150" t="s">
        <v>7</v>
      </c>
      <c r="C8" s="55" t="s">
        <v>15</v>
      </c>
      <c r="D8" s="56">
        <f>'PI Fehidro'!D11+'PI Fehidro'!E11</f>
        <v>0</v>
      </c>
      <c r="E8" s="56">
        <f>(SUMIF(PA!C:C,C8,PA!I:I)/1000)-D8</f>
        <v>0</v>
      </c>
      <c r="F8" s="56">
        <f>'PI Fehidro'!F11+'PI Fehidro'!G11</f>
        <v>160.32271000000003</v>
      </c>
      <c r="G8" s="56">
        <f>(SUMIF(PA!C:C,C8,PA!M:M)/1000)-F8</f>
        <v>3316.2133399999998</v>
      </c>
      <c r="H8" s="57">
        <f>'PI Fehidro'!H11+'PI Fehidro'!I11</f>
        <v>58.701680000000003</v>
      </c>
      <c r="I8" s="56">
        <f>(SUMIF(PA!C:C,C8,PA!Q:Q)/1000)-H8</f>
        <v>1275.4361200000001</v>
      </c>
      <c r="J8" s="57">
        <f>'PI Fehidro'!J11+'PI Fehidro'!K11</f>
        <v>52.616930000000004</v>
      </c>
      <c r="K8" s="56">
        <f>(SUMIF(PA!C:C,C8,PA!U:U)/1000)-J8</f>
        <v>2633.7066799999998</v>
      </c>
      <c r="L8" s="57">
        <f>D8+F8+H8+J8</f>
        <v>271.64132000000006</v>
      </c>
      <c r="M8" s="57">
        <f>E8+G8+I8+K8</f>
        <v>7225.3561399999999</v>
      </c>
      <c r="N8" s="57">
        <f>F8+H8+J8</f>
        <v>271.64132000000006</v>
      </c>
      <c r="O8" s="57">
        <f>G8+I8+K8</f>
        <v>7225.3561399999999</v>
      </c>
      <c r="P8" s="80">
        <f>SUM(F8:K8)/$F$40</f>
        <v>4.1531602414279091E-2</v>
      </c>
      <c r="Q8" s="146">
        <f>SUM(P8:P14)</f>
        <v>0.30731023063596419</v>
      </c>
      <c r="R8" s="6"/>
    </row>
    <row r="9" spans="1:18" ht="30" customHeight="1" thickBot="1" x14ac:dyDescent="0.3">
      <c r="A9" s="5"/>
      <c r="B9" s="151"/>
      <c r="C9" s="55" t="s">
        <v>16</v>
      </c>
      <c r="D9" s="56">
        <f>'PI Fehidro'!D12+'PI Fehidro'!E12</f>
        <v>252.51071999999999</v>
      </c>
      <c r="E9" s="56">
        <f>(SUMIF(PA!C:C,C9,PA!I:I)/1000)-D9</f>
        <v>0</v>
      </c>
      <c r="F9" s="56">
        <f>'PI Fehidro'!F12+'PI Fehidro'!G12</f>
        <v>0</v>
      </c>
      <c r="G9" s="56">
        <f>(SUMIF(PA!C:C,C9,PA!M:M)/1000)-F9</f>
        <v>5916.7529599999998</v>
      </c>
      <c r="H9" s="57">
        <f>'PI Fehidro'!H12+'PI Fehidro'!I12</f>
        <v>0</v>
      </c>
      <c r="I9" s="56">
        <f>(SUMIF(PA!C:C,C9,PA!Q:Q)/1000)-H9</f>
        <v>11970.6649</v>
      </c>
      <c r="J9" s="57">
        <f>'PI Fehidro'!J12+'PI Fehidro'!K12</f>
        <v>0</v>
      </c>
      <c r="K9" s="56">
        <f>(SUMIF(PA!C:C,C9,PA!U:U)/1000)-J9</f>
        <v>15820.640359999999</v>
      </c>
      <c r="L9" s="57">
        <f t="shared" ref="L9:L38" si="0">D9+F9+H9+J9</f>
        <v>252.51071999999999</v>
      </c>
      <c r="M9" s="57">
        <f t="shared" ref="M9:M38" si="1">E9+G9+I9+K9</f>
        <v>33708.058219999999</v>
      </c>
      <c r="N9" s="57">
        <f t="shared" ref="N9:N38" si="2">F9+H9+J9</f>
        <v>0</v>
      </c>
      <c r="O9" s="57">
        <f t="shared" ref="O9:O38" si="3">G9+I9+K9</f>
        <v>33708.058219999999</v>
      </c>
      <c r="P9" s="80">
        <f>SUM(F9:K9)/$F$40</f>
        <v>0.1867347134129097</v>
      </c>
      <c r="Q9" s="146"/>
      <c r="R9" s="6"/>
    </row>
    <row r="10" spans="1:18" ht="30" customHeight="1" thickBot="1" x14ac:dyDescent="0.3">
      <c r="A10" s="5"/>
      <c r="B10" s="151"/>
      <c r="C10" s="55" t="s">
        <v>47</v>
      </c>
      <c r="D10" s="56">
        <f>'PI Fehidro'!D13+'PI Fehidro'!E13</f>
        <v>0</v>
      </c>
      <c r="E10" s="56">
        <f>(SUMIF(PA!C:C,C10,PA!I:I)/1000)-D10</f>
        <v>0</v>
      </c>
      <c r="F10" s="56">
        <f>'PI Fehidro'!F13+'PI Fehidro'!G13</f>
        <v>0</v>
      </c>
      <c r="G10" s="56">
        <f>(SUMIF(PA!C:C,C10,PA!M:M)/1000)-F10</f>
        <v>0</v>
      </c>
      <c r="H10" s="57">
        <f>'PI Fehidro'!H13+'PI Fehidro'!I13</f>
        <v>0</v>
      </c>
      <c r="I10" s="56">
        <f>(SUMIF(PA!C:C,C10,PA!Q:Q)/1000)-H10</f>
        <v>0</v>
      </c>
      <c r="J10" s="57">
        <f>'PI Fehidro'!J13+'PI Fehidro'!K13</f>
        <v>0</v>
      </c>
      <c r="K10" s="56">
        <f>(SUMIF(PA!C:C,C10,PA!U:U)/1000)-J10</f>
        <v>125</v>
      </c>
      <c r="L10" s="57">
        <f t="shared" si="0"/>
        <v>0</v>
      </c>
      <c r="M10" s="57">
        <f t="shared" si="1"/>
        <v>125</v>
      </c>
      <c r="N10" s="57">
        <f t="shared" si="2"/>
        <v>0</v>
      </c>
      <c r="O10" s="57">
        <f t="shared" si="3"/>
        <v>125</v>
      </c>
      <c r="P10" s="80">
        <f>SUM(F10:K10)/$F$40</f>
        <v>6.924705963265573E-4</v>
      </c>
      <c r="Q10" s="146"/>
      <c r="R10" s="6"/>
    </row>
    <row r="11" spans="1:18" ht="30" customHeight="1" thickBot="1" x14ac:dyDescent="0.3">
      <c r="A11" s="5"/>
      <c r="B11" s="151"/>
      <c r="C11" s="55" t="s">
        <v>17</v>
      </c>
      <c r="D11" s="56">
        <f>'PI Fehidro'!D14+'PI Fehidro'!E14</f>
        <v>0</v>
      </c>
      <c r="E11" s="56">
        <f>(SUMIF(PA!C:C,C11,PA!I:I)/1000)-D11</f>
        <v>0</v>
      </c>
      <c r="F11" s="56">
        <f>'PI Fehidro'!F14+'PI Fehidro'!G14</f>
        <v>0</v>
      </c>
      <c r="G11" s="56">
        <f>(SUMIF(PA!C:C,C11,PA!M:M)/1000)-F11</f>
        <v>0</v>
      </c>
      <c r="H11" s="57">
        <f>'PI Fehidro'!H14+'PI Fehidro'!I14</f>
        <v>0</v>
      </c>
      <c r="I11" s="56">
        <f>(SUMIF(PA!C:C,C11,PA!Q:Q)/1000)-H11</f>
        <v>5950</v>
      </c>
      <c r="J11" s="57">
        <f>'PI Fehidro'!J14+'PI Fehidro'!K14</f>
        <v>0</v>
      </c>
      <c r="K11" s="56">
        <f>(SUMIF(PA!C:C,C11,PA!U:U)/1000)-J11</f>
        <v>2700</v>
      </c>
      <c r="L11" s="57">
        <f t="shared" si="0"/>
        <v>0</v>
      </c>
      <c r="M11" s="57">
        <f t="shared" si="1"/>
        <v>8650</v>
      </c>
      <c r="N11" s="57">
        <f t="shared" si="2"/>
        <v>0</v>
      </c>
      <c r="O11" s="57">
        <f t="shared" si="3"/>
        <v>8650</v>
      </c>
      <c r="P11" s="80">
        <f t="shared" ref="P11:P37" si="4">SUM(F11:K11)/$F$40</f>
        <v>4.7918965265797767E-2</v>
      </c>
      <c r="Q11" s="146"/>
      <c r="R11" s="6"/>
    </row>
    <row r="12" spans="1:18" ht="30" customHeight="1" thickBot="1" x14ac:dyDescent="0.3">
      <c r="A12" s="5"/>
      <c r="B12" s="151"/>
      <c r="C12" s="55" t="s">
        <v>18</v>
      </c>
      <c r="D12" s="56">
        <f>'PI Fehidro'!D15+'PI Fehidro'!E15</f>
        <v>0</v>
      </c>
      <c r="E12" s="56">
        <f>(SUMIF(PA!C:C,C12,PA!I:I)/1000)-D12</f>
        <v>0</v>
      </c>
      <c r="F12" s="56">
        <f>'PI Fehidro'!F15+'PI Fehidro'!G15</f>
        <v>0</v>
      </c>
      <c r="G12" s="56">
        <f>(SUMIF(PA!C:C,C12,PA!M:M)/1000)-F12</f>
        <v>393.46050000000002</v>
      </c>
      <c r="H12" s="57">
        <f>'PI Fehidro'!H15+'PI Fehidro'!I15</f>
        <v>0</v>
      </c>
      <c r="I12" s="56">
        <f>(SUMIF(PA!C:C,C12,PA!Q:Q)/1000)-H12</f>
        <v>2000</v>
      </c>
      <c r="J12" s="57">
        <f>'PI Fehidro'!J15+'PI Fehidro'!K15</f>
        <v>0</v>
      </c>
      <c r="K12" s="56">
        <f>(SUMIF(PA!C:C,C12,PA!U:U)/1000)-J12</f>
        <v>1800</v>
      </c>
      <c r="L12" s="57">
        <f t="shared" si="0"/>
        <v>0</v>
      </c>
      <c r="M12" s="57">
        <f t="shared" si="1"/>
        <v>4193.4605000000001</v>
      </c>
      <c r="N12" s="57">
        <f t="shared" si="2"/>
        <v>0</v>
      </c>
      <c r="O12" s="57">
        <f t="shared" si="3"/>
        <v>4193.4605000000001</v>
      </c>
      <c r="P12" s="80">
        <f t="shared" si="4"/>
        <v>2.3230784744854908E-2</v>
      </c>
      <c r="Q12" s="146"/>
      <c r="R12" s="6"/>
    </row>
    <row r="13" spans="1:18" ht="30" customHeight="1" thickBot="1" x14ac:dyDescent="0.3">
      <c r="A13" s="5"/>
      <c r="B13" s="151"/>
      <c r="C13" s="55" t="s">
        <v>19</v>
      </c>
      <c r="D13" s="56">
        <f>'PI Fehidro'!D16+'PI Fehidro'!E16</f>
        <v>0</v>
      </c>
      <c r="E13" s="56">
        <f>(SUMIF(PA!C:C,C13,PA!I:I)/1000)-D13</f>
        <v>0</v>
      </c>
      <c r="F13" s="56">
        <f>'PI Fehidro'!F16+'PI Fehidro'!G16</f>
        <v>0</v>
      </c>
      <c r="G13" s="56">
        <f>(SUMIF(PA!C:C,C13,PA!M:M)/1000)-F13</f>
        <v>0</v>
      </c>
      <c r="H13" s="57">
        <f>'PI Fehidro'!H16+'PI Fehidro'!I16</f>
        <v>0</v>
      </c>
      <c r="I13" s="56">
        <f>(SUMIF(PA!C:C,C13,PA!Q:Q)/1000)-H13</f>
        <v>0</v>
      </c>
      <c r="J13" s="57">
        <f>'PI Fehidro'!J16+'PI Fehidro'!K16</f>
        <v>0</v>
      </c>
      <c r="K13" s="56">
        <f>(SUMIF(PA!C:C,C13,PA!U:U)/1000)-J13</f>
        <v>650</v>
      </c>
      <c r="L13" s="57">
        <f t="shared" si="0"/>
        <v>0</v>
      </c>
      <c r="M13" s="57">
        <f t="shared" si="1"/>
        <v>650</v>
      </c>
      <c r="N13" s="57">
        <f t="shared" si="2"/>
        <v>0</v>
      </c>
      <c r="O13" s="57">
        <f t="shared" si="3"/>
        <v>650</v>
      </c>
      <c r="P13" s="80">
        <f t="shared" si="4"/>
        <v>3.6008471008980984E-3</v>
      </c>
      <c r="Q13" s="146"/>
      <c r="R13" s="6"/>
    </row>
    <row r="14" spans="1:18" ht="30" customHeight="1" thickBot="1" x14ac:dyDescent="0.3">
      <c r="A14" s="5"/>
      <c r="B14" s="152"/>
      <c r="C14" s="55" t="s">
        <v>20</v>
      </c>
      <c r="D14" s="56">
        <f>'PI Fehidro'!D17+'PI Fehidro'!E17</f>
        <v>0</v>
      </c>
      <c r="E14" s="56">
        <f>(SUMIF(PA!C:C,C14,PA!I:I)/1000)-D14</f>
        <v>0</v>
      </c>
      <c r="F14" s="56">
        <f>'PI Fehidro'!F17+'PI Fehidro'!G17</f>
        <v>0</v>
      </c>
      <c r="G14" s="56">
        <f>(SUMIF(PA!C:C,C14,PA!M:M)/1000)-F14</f>
        <v>0</v>
      </c>
      <c r="H14" s="57">
        <f>'PI Fehidro'!H17+'PI Fehidro'!I17</f>
        <v>0</v>
      </c>
      <c r="I14" s="56">
        <f>(SUMIF(PA!C:C,C14,PA!Q:Q)/1000)-H14</f>
        <v>300</v>
      </c>
      <c r="J14" s="57">
        <f>'PI Fehidro'!J17+'PI Fehidro'!K17</f>
        <v>0</v>
      </c>
      <c r="K14" s="56">
        <f>(SUMIF(PA!C:C,C14,PA!U:U)/1000)-J14</f>
        <v>350</v>
      </c>
      <c r="L14" s="57">
        <f t="shared" si="0"/>
        <v>0</v>
      </c>
      <c r="M14" s="57">
        <f t="shared" si="1"/>
        <v>650</v>
      </c>
      <c r="N14" s="57">
        <f t="shared" si="2"/>
        <v>0</v>
      </c>
      <c r="O14" s="57">
        <f t="shared" si="3"/>
        <v>650</v>
      </c>
      <c r="P14" s="80">
        <f t="shared" si="4"/>
        <v>3.6008471008980984E-3</v>
      </c>
      <c r="Q14" s="146"/>
      <c r="R14" s="6"/>
    </row>
    <row r="15" spans="1:18" ht="30" customHeight="1" thickBot="1" x14ac:dyDescent="0.3">
      <c r="B15" s="150" t="s">
        <v>8</v>
      </c>
      <c r="C15" s="55" t="s">
        <v>21</v>
      </c>
      <c r="D15" s="56">
        <f>'PI Fehidro'!D18+'PI Fehidro'!E18</f>
        <v>0</v>
      </c>
      <c r="E15" s="56">
        <f>(SUMIF(PA!C:C,C15,PA!I:I)/1000)-D15</f>
        <v>0</v>
      </c>
      <c r="F15" s="56">
        <f>'PI Fehidro'!F18+'PI Fehidro'!G18</f>
        <v>0</v>
      </c>
      <c r="G15" s="56">
        <f>(SUMIF(PA!C:C,C15,PA!M:M)/1000)-F15</f>
        <v>0</v>
      </c>
      <c r="H15" s="57">
        <f>'PI Fehidro'!H18+'PI Fehidro'!I18</f>
        <v>0</v>
      </c>
      <c r="I15" s="56">
        <f>(SUMIF(PA!C:C,C15,PA!Q:Q)/1000)-H15</f>
        <v>0</v>
      </c>
      <c r="J15" s="57">
        <f>'PI Fehidro'!J18+'PI Fehidro'!K18</f>
        <v>0</v>
      </c>
      <c r="K15" s="56">
        <f>(SUMIF(PA!C:C,C15,PA!U:U)/1000)-J15</f>
        <v>150</v>
      </c>
      <c r="L15" s="57">
        <f t="shared" si="0"/>
        <v>0</v>
      </c>
      <c r="M15" s="57">
        <f t="shared" si="1"/>
        <v>150</v>
      </c>
      <c r="N15" s="57">
        <f t="shared" si="2"/>
        <v>0</v>
      </c>
      <c r="O15" s="57">
        <f t="shared" si="3"/>
        <v>150</v>
      </c>
      <c r="P15" s="80">
        <f t="shared" si="4"/>
        <v>8.3096471559186875E-4</v>
      </c>
      <c r="Q15" s="146">
        <f>SUM(P15:P19)</f>
        <v>6.0703010847494618E-2</v>
      </c>
      <c r="R15" s="6"/>
    </row>
    <row r="16" spans="1:18" ht="30" customHeight="1" thickBot="1" x14ac:dyDescent="0.3">
      <c r="B16" s="151"/>
      <c r="C16" s="55" t="s">
        <v>22</v>
      </c>
      <c r="D16" s="56">
        <f>'PI Fehidro'!D19+'PI Fehidro'!E19</f>
        <v>0</v>
      </c>
      <c r="E16" s="56">
        <f>(SUMIF(PA!C:C,C16,PA!I:I)/1000)-D16</f>
        <v>0</v>
      </c>
      <c r="F16" s="56">
        <f>'PI Fehidro'!F19+'PI Fehidro'!G19</f>
        <v>0</v>
      </c>
      <c r="G16" s="56">
        <f>(SUMIF(PA!C:C,C16,PA!M:M)/1000)-F16</f>
        <v>1955.9106999999999</v>
      </c>
      <c r="H16" s="57">
        <f>'PI Fehidro'!H19+'PI Fehidro'!I19</f>
        <v>0</v>
      </c>
      <c r="I16" s="56">
        <f>(SUMIF(PA!C:C,C16,PA!Q:Q)/1000)-H16</f>
        <v>2400</v>
      </c>
      <c r="J16" s="57">
        <f>'PI Fehidro'!J19+'PI Fehidro'!K19</f>
        <v>0</v>
      </c>
      <c r="K16" s="56">
        <f>(SUMIF(PA!C:C,C16,PA!U:U)/1000)-J16</f>
        <v>1144.0892999999999</v>
      </c>
      <c r="L16" s="57">
        <f t="shared" si="0"/>
        <v>0</v>
      </c>
      <c r="M16" s="57">
        <f t="shared" si="1"/>
        <v>5500</v>
      </c>
      <c r="N16" s="57">
        <f t="shared" si="2"/>
        <v>0</v>
      </c>
      <c r="O16" s="57">
        <f t="shared" si="3"/>
        <v>5500</v>
      </c>
      <c r="P16" s="80">
        <f t="shared" si="4"/>
        <v>3.0468706238368524E-2</v>
      </c>
      <c r="Q16" s="146"/>
      <c r="R16" s="6"/>
    </row>
    <row r="17" spans="2:18" ht="30" customHeight="1" thickBot="1" x14ac:dyDescent="0.3">
      <c r="B17" s="151"/>
      <c r="C17" s="55" t="s">
        <v>23</v>
      </c>
      <c r="D17" s="56">
        <f>'PI Fehidro'!D20+'PI Fehidro'!E20</f>
        <v>0</v>
      </c>
      <c r="E17" s="56">
        <f>(SUMIF(PA!C:C,C17,PA!I:I)/1000)-D17</f>
        <v>0</v>
      </c>
      <c r="F17" s="56">
        <f>'PI Fehidro'!F20+'PI Fehidro'!G20</f>
        <v>0</v>
      </c>
      <c r="G17" s="56">
        <f>(SUMIF(PA!C:C,C17,PA!M:M)/1000)-F17</f>
        <v>0</v>
      </c>
      <c r="H17" s="57">
        <f>'PI Fehidro'!H20+'PI Fehidro'!I20</f>
        <v>0</v>
      </c>
      <c r="I17" s="56">
        <f>(SUMIF(PA!C:C,C17,PA!Q:Q)/1000)-H17</f>
        <v>1375</v>
      </c>
      <c r="J17" s="57">
        <f>'PI Fehidro'!J20+'PI Fehidro'!K20</f>
        <v>0</v>
      </c>
      <c r="K17" s="56">
        <f>(SUMIF(PA!C:C,C17,PA!U:U)/1000)-J17</f>
        <v>0</v>
      </c>
      <c r="L17" s="57">
        <f t="shared" si="0"/>
        <v>0</v>
      </c>
      <c r="M17" s="57">
        <f t="shared" si="1"/>
        <v>1375</v>
      </c>
      <c r="N17" s="57">
        <f t="shared" si="2"/>
        <v>0</v>
      </c>
      <c r="O17" s="57">
        <f t="shared" si="3"/>
        <v>1375</v>
      </c>
      <c r="P17" s="80">
        <f>SUM(F17:K17)/$F$40</f>
        <v>7.6171765595921311E-3</v>
      </c>
      <c r="Q17" s="146"/>
      <c r="R17" s="6"/>
    </row>
    <row r="18" spans="2:18" ht="30" customHeight="1" thickBot="1" x14ac:dyDescent="0.3">
      <c r="B18" s="151"/>
      <c r="C18" s="55" t="s">
        <v>24</v>
      </c>
      <c r="D18" s="56">
        <f>'PI Fehidro'!D21+'PI Fehidro'!E21</f>
        <v>0</v>
      </c>
      <c r="E18" s="56">
        <f>(SUMIF(PA!C:C,C18,PA!I:I)/1000)-D18</f>
        <v>0</v>
      </c>
      <c r="F18" s="56">
        <f>'PI Fehidro'!F21+'PI Fehidro'!G21</f>
        <v>0</v>
      </c>
      <c r="G18" s="56">
        <f>(SUMIF(PA!C:C,C18,PA!M:M)/1000)-F18</f>
        <v>0</v>
      </c>
      <c r="H18" s="57">
        <f>'PI Fehidro'!H21+'PI Fehidro'!I21</f>
        <v>0</v>
      </c>
      <c r="I18" s="56">
        <f>(SUMIF(PA!C:C,C18,PA!Q:Q)/1000)-H18</f>
        <v>600</v>
      </c>
      <c r="J18" s="57">
        <f>'PI Fehidro'!J21+'PI Fehidro'!K21</f>
        <v>0</v>
      </c>
      <c r="K18" s="56">
        <f>(SUMIF(PA!C:C,C18,PA!U:U)/1000)-J18</f>
        <v>0</v>
      </c>
      <c r="L18" s="57">
        <f t="shared" si="0"/>
        <v>0</v>
      </c>
      <c r="M18" s="57">
        <f t="shared" si="1"/>
        <v>600</v>
      </c>
      <c r="N18" s="57">
        <f t="shared" si="2"/>
        <v>0</v>
      </c>
      <c r="O18" s="57">
        <f t="shared" si="3"/>
        <v>600</v>
      </c>
      <c r="P18" s="80">
        <f t="shared" si="4"/>
        <v>3.323858862367475E-3</v>
      </c>
      <c r="Q18" s="146"/>
      <c r="R18" s="6"/>
    </row>
    <row r="19" spans="2:18" ht="30" customHeight="1" thickBot="1" x14ac:dyDescent="0.3">
      <c r="B19" s="152"/>
      <c r="C19" s="55" t="s">
        <v>25</v>
      </c>
      <c r="D19" s="56">
        <f>'PI Fehidro'!D22+'PI Fehidro'!E22</f>
        <v>0</v>
      </c>
      <c r="E19" s="56">
        <f>(SUMIF(PA!C:C,C19,PA!I:I)/1000)-D19</f>
        <v>0</v>
      </c>
      <c r="F19" s="56">
        <f>'PI Fehidro'!F22+'PI Fehidro'!G22</f>
        <v>0</v>
      </c>
      <c r="G19" s="56">
        <f>(SUMIF(PA!C:C,C19,PA!M:M)/1000)-F19</f>
        <v>582.68744000000004</v>
      </c>
      <c r="H19" s="57">
        <f>'PI Fehidro'!H22+'PI Fehidro'!I22</f>
        <v>0</v>
      </c>
      <c r="I19" s="56">
        <f>(SUMIF(PA!C:C,C19,PA!Q:Q)/1000)-H19</f>
        <v>1550</v>
      </c>
      <c r="J19" s="57">
        <f>'PI Fehidro'!J22+'PI Fehidro'!K22</f>
        <v>0</v>
      </c>
      <c r="K19" s="56">
        <f>(SUMIF(PA!C:C,C19,PA!U:U)/1000)-J19</f>
        <v>1200</v>
      </c>
      <c r="L19" s="57">
        <f t="shared" si="0"/>
        <v>0</v>
      </c>
      <c r="M19" s="57">
        <f t="shared" si="1"/>
        <v>3332.6874400000002</v>
      </c>
      <c r="N19" s="57">
        <f t="shared" si="2"/>
        <v>0</v>
      </c>
      <c r="O19" s="57">
        <f t="shared" si="3"/>
        <v>3332.6874400000002</v>
      </c>
      <c r="P19" s="80">
        <f t="shared" si="4"/>
        <v>1.8462304471574622E-2</v>
      </c>
      <c r="Q19" s="146"/>
      <c r="R19" s="6"/>
    </row>
    <row r="20" spans="2:18" ht="30" customHeight="1" thickBot="1" x14ac:dyDescent="0.3">
      <c r="B20" s="150" t="s">
        <v>9</v>
      </c>
      <c r="C20" s="55" t="s">
        <v>26</v>
      </c>
      <c r="D20" s="56">
        <f>'PI Fehidro'!D23+'PI Fehidro'!E23</f>
        <v>19439.967190000003</v>
      </c>
      <c r="E20" s="56">
        <f>(SUMIF(PA!C:C,C20,PA!I:I)/1000)-D20</f>
        <v>0</v>
      </c>
      <c r="F20" s="56">
        <f>'PI Fehidro'!F23+'PI Fehidro'!G23</f>
        <v>20628.657210000001</v>
      </c>
      <c r="G20" s="56">
        <f>(SUMIF(PA!C:C,C20,PA!M:M)/1000)-F20</f>
        <v>9044.6869899999983</v>
      </c>
      <c r="H20" s="57">
        <f>'PI Fehidro'!H23+'PI Fehidro'!I23</f>
        <v>11472.81588</v>
      </c>
      <c r="I20" s="56">
        <f>(SUMIF(PA!C:C,C20,PA!Q:Q)/1000)-H20</f>
        <v>800</v>
      </c>
      <c r="J20" s="57">
        <f>'PI Fehidro'!J23+'PI Fehidro'!K23</f>
        <v>11561.89257</v>
      </c>
      <c r="K20" s="56">
        <f>(SUMIF(PA!C:C,C20,PA!U:U)/1000)-J20</f>
        <v>1399.9999999999982</v>
      </c>
      <c r="L20" s="57">
        <f t="shared" si="0"/>
        <v>63103.332850000006</v>
      </c>
      <c r="M20" s="57">
        <f t="shared" si="1"/>
        <v>11244.686989999997</v>
      </c>
      <c r="N20" s="57">
        <f t="shared" si="2"/>
        <v>43663.365659999996</v>
      </c>
      <c r="O20" s="57">
        <f t="shared" si="3"/>
        <v>11244.686989999997</v>
      </c>
      <c r="P20" s="80">
        <f t="shared" si="4"/>
        <v>0.30417769569340403</v>
      </c>
      <c r="Q20" s="146">
        <f>SUM(P20:P24)</f>
        <v>0.30417769569340403</v>
      </c>
      <c r="R20" s="6"/>
    </row>
    <row r="21" spans="2:18" ht="30" customHeight="1" thickBot="1" x14ac:dyDescent="0.3">
      <c r="B21" s="151"/>
      <c r="C21" s="55" t="s">
        <v>27</v>
      </c>
      <c r="D21" s="56">
        <f>'PI Fehidro'!D24+'PI Fehidro'!E24</f>
        <v>0</v>
      </c>
      <c r="E21" s="56">
        <f>(SUMIF(PA!C:C,C21,PA!I:I)/1000)-D21</f>
        <v>0</v>
      </c>
      <c r="F21" s="56">
        <f>'PI Fehidro'!F24+'PI Fehidro'!G24</f>
        <v>0</v>
      </c>
      <c r="G21" s="56">
        <f>(SUMIF(PA!C:C,C21,PA!M:M)/1000)-F21</f>
        <v>0</v>
      </c>
      <c r="H21" s="57">
        <f>'PI Fehidro'!H24+'PI Fehidro'!I24</f>
        <v>0</v>
      </c>
      <c r="I21" s="56">
        <f>(SUMIF(PA!C:C,C21,PA!Q:Q)/1000)-H21</f>
        <v>0</v>
      </c>
      <c r="J21" s="57">
        <f>'PI Fehidro'!J24+'PI Fehidro'!K24</f>
        <v>0</v>
      </c>
      <c r="K21" s="56">
        <f>(SUMIF(PA!C:C,C21,PA!U:U)/1000)-J21</f>
        <v>0</v>
      </c>
      <c r="L21" s="57">
        <f t="shared" si="0"/>
        <v>0</v>
      </c>
      <c r="M21" s="57">
        <f t="shared" si="1"/>
        <v>0</v>
      </c>
      <c r="N21" s="57">
        <f t="shared" si="2"/>
        <v>0</v>
      </c>
      <c r="O21" s="57">
        <f t="shared" si="3"/>
        <v>0</v>
      </c>
      <c r="P21" s="80">
        <f t="shared" si="4"/>
        <v>0</v>
      </c>
      <c r="Q21" s="146"/>
      <c r="R21" s="6"/>
    </row>
    <row r="22" spans="2:18" ht="30" customHeight="1" thickBot="1" x14ac:dyDescent="0.3">
      <c r="B22" s="151"/>
      <c r="C22" s="55" t="s">
        <v>28</v>
      </c>
      <c r="D22" s="56">
        <f>'PI Fehidro'!D25+'PI Fehidro'!E25</f>
        <v>0</v>
      </c>
      <c r="E22" s="56">
        <f>(SUMIF(PA!C:C,C22,PA!I:I)/1000)-D22</f>
        <v>0</v>
      </c>
      <c r="F22" s="56">
        <f>'PI Fehidro'!F25+'PI Fehidro'!G25</f>
        <v>0</v>
      </c>
      <c r="G22" s="56">
        <f>(SUMIF(PA!C:C,C22,PA!M:M)/1000)-F22</f>
        <v>0</v>
      </c>
      <c r="H22" s="57">
        <f>'PI Fehidro'!H25+'PI Fehidro'!I25</f>
        <v>0</v>
      </c>
      <c r="I22" s="56">
        <f>(SUMIF(PA!C:C,C22,PA!Q:Q)/1000)-H22</f>
        <v>0</v>
      </c>
      <c r="J22" s="57">
        <f>'PI Fehidro'!J25+'PI Fehidro'!K25</f>
        <v>0</v>
      </c>
      <c r="K22" s="56">
        <f>(SUMIF(PA!C:C,C22,PA!U:U)/1000)-J22</f>
        <v>0</v>
      </c>
      <c r="L22" s="57">
        <f t="shared" si="0"/>
        <v>0</v>
      </c>
      <c r="M22" s="57">
        <f t="shared" si="1"/>
        <v>0</v>
      </c>
      <c r="N22" s="57">
        <f t="shared" si="2"/>
        <v>0</v>
      </c>
      <c r="O22" s="57">
        <f t="shared" si="3"/>
        <v>0</v>
      </c>
      <c r="P22" s="80">
        <f t="shared" si="4"/>
        <v>0</v>
      </c>
      <c r="Q22" s="146"/>
      <c r="R22" s="6"/>
    </row>
    <row r="23" spans="2:18" ht="30" customHeight="1" thickBot="1" x14ac:dyDescent="0.3">
      <c r="B23" s="151"/>
      <c r="C23" s="55" t="s">
        <v>29</v>
      </c>
      <c r="D23" s="56">
        <f>'PI Fehidro'!D26+'PI Fehidro'!E26</f>
        <v>0</v>
      </c>
      <c r="E23" s="56">
        <f>(SUMIF(PA!C:C,C23,PA!I:I)/1000)-D23</f>
        <v>0</v>
      </c>
      <c r="F23" s="56">
        <f>'PI Fehidro'!F26+'PI Fehidro'!G26</f>
        <v>0</v>
      </c>
      <c r="G23" s="56">
        <f>(SUMIF(PA!C:C,C23,PA!M:M)/1000)-F23</f>
        <v>0</v>
      </c>
      <c r="H23" s="57">
        <f>'PI Fehidro'!H26+'PI Fehidro'!I26</f>
        <v>0</v>
      </c>
      <c r="I23" s="56">
        <f>(SUMIF(PA!C:C,C23,PA!Q:Q)/1000)-H23</f>
        <v>0</v>
      </c>
      <c r="J23" s="57">
        <f>'PI Fehidro'!J26+'PI Fehidro'!K26</f>
        <v>0</v>
      </c>
      <c r="K23" s="56">
        <f>(SUMIF(PA!C:C,C23,PA!U:U)/1000)-J23</f>
        <v>0</v>
      </c>
      <c r="L23" s="57">
        <f t="shared" si="0"/>
        <v>0</v>
      </c>
      <c r="M23" s="57">
        <f t="shared" si="1"/>
        <v>0</v>
      </c>
      <c r="N23" s="57">
        <f t="shared" si="2"/>
        <v>0</v>
      </c>
      <c r="O23" s="57">
        <f t="shared" si="3"/>
        <v>0</v>
      </c>
      <c r="P23" s="80">
        <f t="shared" si="4"/>
        <v>0</v>
      </c>
      <c r="Q23" s="146"/>
      <c r="R23" s="6"/>
    </row>
    <row r="24" spans="2:18" ht="30" customHeight="1" thickBot="1" x14ac:dyDescent="0.3">
      <c r="B24" s="152"/>
      <c r="C24" s="55" t="s">
        <v>30</v>
      </c>
      <c r="D24" s="56">
        <f>'PI Fehidro'!D27+'PI Fehidro'!E27</f>
        <v>0</v>
      </c>
      <c r="E24" s="56">
        <f>(SUMIF(PA!C:C,C24,PA!I:I)/1000)-D24</f>
        <v>0</v>
      </c>
      <c r="F24" s="56">
        <f>'PI Fehidro'!F27+'PI Fehidro'!G27</f>
        <v>0</v>
      </c>
      <c r="G24" s="56">
        <f>(SUMIF(PA!C:C,C24,PA!M:M)/1000)-F24</f>
        <v>0</v>
      </c>
      <c r="H24" s="57">
        <f>'PI Fehidro'!H27+'PI Fehidro'!I27</f>
        <v>0</v>
      </c>
      <c r="I24" s="56">
        <f>(SUMIF(PA!C:C,C24,PA!Q:Q)/1000)-H24</f>
        <v>0</v>
      </c>
      <c r="J24" s="57">
        <f>'PI Fehidro'!J27+'PI Fehidro'!K27</f>
        <v>0</v>
      </c>
      <c r="K24" s="56">
        <f>(SUMIF(PA!C:C,C24,PA!U:U)/1000)-J24</f>
        <v>0</v>
      </c>
      <c r="L24" s="57">
        <f t="shared" si="0"/>
        <v>0</v>
      </c>
      <c r="M24" s="57">
        <f t="shared" si="1"/>
        <v>0</v>
      </c>
      <c r="N24" s="57">
        <f t="shared" si="2"/>
        <v>0</v>
      </c>
      <c r="O24" s="57">
        <f t="shared" si="3"/>
        <v>0</v>
      </c>
      <c r="P24" s="80">
        <f t="shared" si="4"/>
        <v>0</v>
      </c>
      <c r="Q24" s="146"/>
      <c r="R24" s="6"/>
    </row>
    <row r="25" spans="2:18" ht="30" customHeight="1" thickBot="1" x14ac:dyDescent="0.3">
      <c r="B25" s="150" t="s">
        <v>10</v>
      </c>
      <c r="C25" s="55" t="s">
        <v>31</v>
      </c>
      <c r="D25" s="56">
        <f>'PI Fehidro'!D28+'PI Fehidro'!E28</f>
        <v>0</v>
      </c>
      <c r="E25" s="56">
        <f>(SUMIF(PA!C:C,C25,PA!I:I)/1000)-D25</f>
        <v>0</v>
      </c>
      <c r="F25" s="56">
        <f>'PI Fehidro'!F28+'PI Fehidro'!G28</f>
        <v>0</v>
      </c>
      <c r="G25" s="56">
        <f>(SUMIF(PA!C:C,C25,PA!M:M)/1000)-F25</f>
        <v>0</v>
      </c>
      <c r="H25" s="57">
        <f>'PI Fehidro'!H28+'PI Fehidro'!I28</f>
        <v>0</v>
      </c>
      <c r="I25" s="56">
        <f>(SUMIF(PA!C:C,C25,PA!Q:Q)/1000)-H25</f>
        <v>0</v>
      </c>
      <c r="J25" s="57">
        <f>'PI Fehidro'!J28+'PI Fehidro'!K28</f>
        <v>0</v>
      </c>
      <c r="K25" s="56">
        <f>(SUMIF(PA!C:C,C25,PA!U:U)/1000)-J25</f>
        <v>200</v>
      </c>
      <c r="L25" s="57">
        <f t="shared" si="0"/>
        <v>0</v>
      </c>
      <c r="M25" s="57">
        <f t="shared" si="1"/>
        <v>200</v>
      </c>
      <c r="N25" s="57">
        <f t="shared" si="2"/>
        <v>0</v>
      </c>
      <c r="O25" s="57">
        <f t="shared" si="3"/>
        <v>200</v>
      </c>
      <c r="P25" s="80">
        <f t="shared" si="4"/>
        <v>1.1079529541224917E-3</v>
      </c>
      <c r="Q25" s="146">
        <f>SUM(P25:P26)</f>
        <v>3.1445275250513494E-2</v>
      </c>
      <c r="R25" s="6"/>
    </row>
    <row r="26" spans="2:18" ht="30" customHeight="1" thickBot="1" x14ac:dyDescent="0.3">
      <c r="B26" s="151"/>
      <c r="C26" s="55" t="s">
        <v>32</v>
      </c>
      <c r="D26" s="56">
        <f>'PI Fehidro'!D29+'PI Fehidro'!E29</f>
        <v>0</v>
      </c>
      <c r="E26" s="56">
        <f>(SUMIF(PA!C:C,C26,PA!I:I)/1000)-D26</f>
        <v>0</v>
      </c>
      <c r="F26" s="56">
        <f>'PI Fehidro'!F29+'PI Fehidro'!G29</f>
        <v>0</v>
      </c>
      <c r="G26" s="56">
        <f>(SUMIF(PA!C:C,C26,PA!M:M)/1000)-F26</f>
        <v>26.283480000000001</v>
      </c>
      <c r="H26" s="57">
        <f>'PI Fehidro'!H29+'PI Fehidro'!I29</f>
        <v>0</v>
      </c>
      <c r="I26" s="56">
        <f>(SUMIF(PA!C:C,C26,PA!Q:Q)/1000)-H26</f>
        <v>3600</v>
      </c>
      <c r="J26" s="57">
        <f>'PI Fehidro'!J29+'PI Fehidro'!K29</f>
        <v>0</v>
      </c>
      <c r="K26" s="56">
        <f>(SUMIF(PA!C:C,C26,PA!U:U)/1000)-J26</f>
        <v>1850</v>
      </c>
      <c r="L26" s="57">
        <f t="shared" si="0"/>
        <v>0</v>
      </c>
      <c r="M26" s="57">
        <f t="shared" si="1"/>
        <v>5476.2834800000001</v>
      </c>
      <c r="N26" s="57">
        <f>F26+H26+J26</f>
        <v>0</v>
      </c>
      <c r="O26" s="57">
        <f t="shared" si="3"/>
        <v>5476.2834800000001</v>
      </c>
      <c r="P26" s="80">
        <f t="shared" si="4"/>
        <v>3.0337322296390998E-2</v>
      </c>
      <c r="Q26" s="146"/>
      <c r="R26" s="6"/>
    </row>
    <row r="27" spans="2:18" ht="30" customHeight="1" thickBot="1" x14ac:dyDescent="0.3">
      <c r="B27" s="150" t="s">
        <v>11</v>
      </c>
      <c r="C27" s="55" t="s">
        <v>33</v>
      </c>
      <c r="D27" s="56">
        <f>'PI Fehidro'!D30+'PI Fehidro'!E30</f>
        <v>20265.894029999999</v>
      </c>
      <c r="E27" s="56">
        <f>(SUMIF(PA!C:C,C27,PA!I:I)/1000)-D27</f>
        <v>21831.230119999989</v>
      </c>
      <c r="F27" s="56">
        <f>'PI Fehidro'!F30+'PI Fehidro'!G30</f>
        <v>14175.846</v>
      </c>
      <c r="G27" s="56">
        <f>(SUMIF(PA!C:C,C27,PA!M:M)/1000)-F27</f>
        <v>16278.777819999998</v>
      </c>
      <c r="H27" s="57">
        <f>'PI Fehidro'!H30+'PI Fehidro'!I30</f>
        <v>7366.1484699999992</v>
      </c>
      <c r="I27" s="56">
        <f>(SUMIF(PA!C:C,C27,PA!Q:Q)/1000)-H27</f>
        <v>0</v>
      </c>
      <c r="J27" s="57">
        <f>'PI Fehidro'!J30+'PI Fehidro'!K30</f>
        <v>8378.4251600000043</v>
      </c>
      <c r="K27" s="56">
        <f>(SUMIF(PA!C:C,C27,PA!U:U)/1000)-J27</f>
        <v>0</v>
      </c>
      <c r="L27" s="57">
        <f t="shared" si="0"/>
        <v>50186.313660000007</v>
      </c>
      <c r="M27" s="57">
        <f t="shared" si="1"/>
        <v>38110.007939999989</v>
      </c>
      <c r="N27" s="57">
        <f t="shared" si="2"/>
        <v>29920.419630000004</v>
      </c>
      <c r="O27" s="57">
        <f t="shared" si="3"/>
        <v>16278.777819999998</v>
      </c>
      <c r="P27" s="80">
        <f>SUM(F27:K27)/$F$40</f>
        <v>0.25593268646407896</v>
      </c>
      <c r="Q27" s="146">
        <f>SUM(P27:P29)</f>
        <v>0.25593268646407896</v>
      </c>
      <c r="R27" s="6"/>
    </row>
    <row r="28" spans="2:18" ht="30" customHeight="1" thickBot="1" x14ac:dyDescent="0.3">
      <c r="B28" s="151"/>
      <c r="C28" s="55" t="s">
        <v>34</v>
      </c>
      <c r="D28" s="56">
        <f>'PI Fehidro'!D31+'PI Fehidro'!E31</f>
        <v>0</v>
      </c>
      <c r="E28" s="56">
        <f>(SUMIF(PA!C:C,C28,PA!I:I)/1000)-D28</f>
        <v>0</v>
      </c>
      <c r="F28" s="56">
        <f>'PI Fehidro'!F31+'PI Fehidro'!G31</f>
        <v>0</v>
      </c>
      <c r="G28" s="56">
        <f>(SUMIF(PA!C:C,C28,PA!M:M)/1000)-F28</f>
        <v>0</v>
      </c>
      <c r="H28" s="57">
        <f>'PI Fehidro'!H31+'PI Fehidro'!I31</f>
        <v>0</v>
      </c>
      <c r="I28" s="56">
        <f>(SUMIF(PA!C:C,C28,PA!Q:Q)/1000)-H28</f>
        <v>0</v>
      </c>
      <c r="J28" s="57">
        <f>'PI Fehidro'!J31+'PI Fehidro'!K31</f>
        <v>0</v>
      </c>
      <c r="K28" s="56">
        <f>(SUMIF(PA!C:C,C28,PA!U:U)/1000)-J28</f>
        <v>0</v>
      </c>
      <c r="L28" s="57">
        <f t="shared" si="0"/>
        <v>0</v>
      </c>
      <c r="M28" s="57">
        <f t="shared" si="1"/>
        <v>0</v>
      </c>
      <c r="N28" s="57">
        <f t="shared" si="2"/>
        <v>0</v>
      </c>
      <c r="O28" s="57">
        <f t="shared" si="3"/>
        <v>0</v>
      </c>
      <c r="P28" s="80">
        <f t="shared" si="4"/>
        <v>0</v>
      </c>
      <c r="Q28" s="146"/>
      <c r="R28" s="6"/>
    </row>
    <row r="29" spans="2:18" ht="30" customHeight="1" thickBot="1" x14ac:dyDescent="0.3">
      <c r="B29" s="152"/>
      <c r="C29" s="55" t="s">
        <v>35</v>
      </c>
      <c r="D29" s="56">
        <f>'PI Fehidro'!D32+'PI Fehidro'!E32</f>
        <v>0</v>
      </c>
      <c r="E29" s="56">
        <f>(SUMIF(PA!C:C,C29,PA!I:I)/1000)-D29</f>
        <v>0</v>
      </c>
      <c r="F29" s="56">
        <f>'PI Fehidro'!F32+'PI Fehidro'!G32</f>
        <v>0</v>
      </c>
      <c r="G29" s="56">
        <f>(SUMIF(PA!C:C,C29,PA!M:M)/1000)-F29</f>
        <v>0</v>
      </c>
      <c r="H29" s="57">
        <f>'PI Fehidro'!H32+'PI Fehidro'!I32</f>
        <v>0</v>
      </c>
      <c r="I29" s="56">
        <f>(SUMIF(PA!C:C,C29,PA!Q:Q)/1000)-H29</f>
        <v>0</v>
      </c>
      <c r="J29" s="57">
        <f>'PI Fehidro'!J32+'PI Fehidro'!K32</f>
        <v>0</v>
      </c>
      <c r="K29" s="56">
        <f>(SUMIF(PA!C:C,C29,PA!U:U)/1000)-J29</f>
        <v>0</v>
      </c>
      <c r="L29" s="57">
        <f t="shared" si="0"/>
        <v>0</v>
      </c>
      <c r="M29" s="57">
        <f t="shared" si="1"/>
        <v>0</v>
      </c>
      <c r="N29" s="57">
        <f t="shared" si="2"/>
        <v>0</v>
      </c>
      <c r="O29" s="57">
        <f t="shared" si="3"/>
        <v>0</v>
      </c>
      <c r="P29" s="80">
        <f t="shared" si="4"/>
        <v>0</v>
      </c>
      <c r="Q29" s="73"/>
      <c r="R29" s="6"/>
    </row>
    <row r="30" spans="2:18" ht="30" customHeight="1" thickBot="1" x14ac:dyDescent="0.3">
      <c r="B30" s="150" t="s">
        <v>12</v>
      </c>
      <c r="C30" s="55" t="s">
        <v>36</v>
      </c>
      <c r="D30" s="56">
        <f>'PI Fehidro'!D33+'PI Fehidro'!E33</f>
        <v>0</v>
      </c>
      <c r="E30" s="56">
        <f>(SUMIF(PA!C:C,C30,PA!I:I)/1000)-D30</f>
        <v>0</v>
      </c>
      <c r="F30" s="56">
        <f>'PI Fehidro'!F33+'PI Fehidro'!G33</f>
        <v>0</v>
      </c>
      <c r="G30" s="56">
        <f>(SUMIF(PA!C:C,C30,PA!M:M)/1000)-F30</f>
        <v>0</v>
      </c>
      <c r="H30" s="57">
        <f>'PI Fehidro'!H33+'PI Fehidro'!I33</f>
        <v>0</v>
      </c>
      <c r="I30" s="56">
        <f>(SUMIF(PA!C:C,C30,PA!Q:Q)/1000)-H30</f>
        <v>0</v>
      </c>
      <c r="J30" s="57">
        <f>'PI Fehidro'!J33+'PI Fehidro'!K33</f>
        <v>0</v>
      </c>
      <c r="K30" s="56">
        <f>(SUMIF(PA!C:C,C30,PA!U:U)/1000)-J30</f>
        <v>0</v>
      </c>
      <c r="L30" s="57">
        <f t="shared" si="0"/>
        <v>0</v>
      </c>
      <c r="M30" s="57">
        <f t="shared" si="1"/>
        <v>0</v>
      </c>
      <c r="N30" s="57">
        <f t="shared" si="2"/>
        <v>0</v>
      </c>
      <c r="O30" s="57">
        <f t="shared" si="3"/>
        <v>0</v>
      </c>
      <c r="P30" s="80">
        <f t="shared" si="4"/>
        <v>0</v>
      </c>
      <c r="Q30" s="146">
        <f>SUM(P30:P32)</f>
        <v>0</v>
      </c>
    </row>
    <row r="31" spans="2:18" ht="30" customHeight="1" thickBot="1" x14ac:dyDescent="0.3">
      <c r="B31" s="151"/>
      <c r="C31" s="55" t="s">
        <v>37</v>
      </c>
      <c r="D31" s="56">
        <f>'PI Fehidro'!D34+'PI Fehidro'!E34</f>
        <v>0</v>
      </c>
      <c r="E31" s="56">
        <f>(SUMIF(PA!C:C,C31,PA!I:I)/1000)-D31</f>
        <v>0</v>
      </c>
      <c r="F31" s="56">
        <f>'PI Fehidro'!F34+'PI Fehidro'!G34</f>
        <v>0</v>
      </c>
      <c r="G31" s="56">
        <f>(SUMIF(PA!C:C,C31,PA!M:M)/1000)-F31</f>
        <v>0</v>
      </c>
      <c r="H31" s="57">
        <f>'PI Fehidro'!H34+'PI Fehidro'!I34</f>
        <v>0</v>
      </c>
      <c r="I31" s="56">
        <f>(SUMIF(PA!C:C,C31,PA!Q:Q)/1000)-H31</f>
        <v>0</v>
      </c>
      <c r="J31" s="57">
        <f>'PI Fehidro'!J34+'PI Fehidro'!K34</f>
        <v>0</v>
      </c>
      <c r="K31" s="56">
        <f>(SUMIF(PA!C:C,C31,PA!U:U)/1000)-J31</f>
        <v>0</v>
      </c>
      <c r="L31" s="57">
        <f t="shared" si="0"/>
        <v>0</v>
      </c>
      <c r="M31" s="57">
        <f t="shared" si="1"/>
        <v>0</v>
      </c>
      <c r="N31" s="57">
        <f t="shared" si="2"/>
        <v>0</v>
      </c>
      <c r="O31" s="57">
        <f t="shared" si="3"/>
        <v>0</v>
      </c>
      <c r="P31" s="80">
        <f t="shared" si="4"/>
        <v>0</v>
      </c>
      <c r="Q31" s="146"/>
    </row>
    <row r="32" spans="2:18" ht="30" customHeight="1" thickBot="1" x14ac:dyDescent="0.3">
      <c r="B32" s="152"/>
      <c r="C32" s="55" t="s">
        <v>38</v>
      </c>
      <c r="D32" s="56">
        <f>'PI Fehidro'!D35+'PI Fehidro'!E35</f>
        <v>0</v>
      </c>
      <c r="E32" s="56">
        <f>(SUMIF(PA!C:C,C32,PA!I:I)/1000)-D32</f>
        <v>0</v>
      </c>
      <c r="F32" s="56">
        <f>'PI Fehidro'!F35+'PI Fehidro'!G35</f>
        <v>0</v>
      </c>
      <c r="G32" s="56">
        <f>(SUMIF(PA!C:C,C32,PA!M:M)/1000)-F32</f>
        <v>0</v>
      </c>
      <c r="H32" s="57">
        <f>'PI Fehidro'!H35+'PI Fehidro'!I35</f>
        <v>0</v>
      </c>
      <c r="I32" s="56">
        <f>(SUMIF(PA!C:C,C32,PA!Q:Q)/1000)-H32</f>
        <v>0</v>
      </c>
      <c r="J32" s="57">
        <f>'PI Fehidro'!J35+'PI Fehidro'!K35</f>
        <v>0</v>
      </c>
      <c r="K32" s="56">
        <f>(SUMIF(PA!C:C,C32,PA!U:U)/1000)-J32</f>
        <v>0</v>
      </c>
      <c r="L32" s="57">
        <f t="shared" si="0"/>
        <v>0</v>
      </c>
      <c r="M32" s="57">
        <f t="shared" si="1"/>
        <v>0</v>
      </c>
      <c r="N32" s="57">
        <f t="shared" si="2"/>
        <v>0</v>
      </c>
      <c r="O32" s="57">
        <f t="shared" si="3"/>
        <v>0</v>
      </c>
      <c r="P32" s="80">
        <f>SUM(F32:K32)/$F$40</f>
        <v>0</v>
      </c>
      <c r="Q32" s="146"/>
    </row>
    <row r="33" spans="2:18" ht="30" customHeight="1" thickBot="1" x14ac:dyDescent="0.3">
      <c r="B33" s="150" t="s">
        <v>13</v>
      </c>
      <c r="C33" s="55" t="s">
        <v>39</v>
      </c>
      <c r="D33" s="56">
        <f>'PI Fehidro'!D36+'PI Fehidro'!E36</f>
        <v>0</v>
      </c>
      <c r="E33" s="56">
        <f>(SUMIF(PA!C:C,C33,PA!I:I)/1000)-D33</f>
        <v>0</v>
      </c>
      <c r="F33" s="56">
        <f>'PI Fehidro'!F36+'PI Fehidro'!G36</f>
        <v>0</v>
      </c>
      <c r="G33" s="56">
        <f>(SUMIF(PA!C:C,C33,PA!M:M)/1000)-F33</f>
        <v>0</v>
      </c>
      <c r="H33" s="57">
        <f>'PI Fehidro'!H36+'PI Fehidro'!I36</f>
        <v>0</v>
      </c>
      <c r="I33" s="56">
        <f>(SUMIF(PA!C:C,C33,PA!Q:Q)/1000)-H33</f>
        <v>525</v>
      </c>
      <c r="J33" s="57">
        <f>'PI Fehidro'!J36+'PI Fehidro'!K36</f>
        <v>0</v>
      </c>
      <c r="K33" s="56">
        <f>(SUMIF(PA!C:C,C33,PA!U:U)/1000)-J33</f>
        <v>525</v>
      </c>
      <c r="L33" s="57">
        <f t="shared" si="0"/>
        <v>0</v>
      </c>
      <c r="M33" s="57">
        <f t="shared" si="1"/>
        <v>1050</v>
      </c>
      <c r="N33" s="57">
        <f t="shared" si="2"/>
        <v>0</v>
      </c>
      <c r="O33" s="57">
        <f t="shared" si="3"/>
        <v>1050</v>
      </c>
      <c r="P33" s="80">
        <f t="shared" si="4"/>
        <v>5.8167530091430813E-3</v>
      </c>
      <c r="Q33" s="146">
        <f>SUM(P33:P35)</f>
        <v>1.4126400165061769E-2</v>
      </c>
    </row>
    <row r="34" spans="2:18" ht="30" customHeight="1" thickBot="1" x14ac:dyDescent="0.3">
      <c r="B34" s="151"/>
      <c r="C34" s="55" t="s">
        <v>40</v>
      </c>
      <c r="D34" s="56">
        <f>'PI Fehidro'!D37+'PI Fehidro'!E37</f>
        <v>0</v>
      </c>
      <c r="E34" s="56">
        <f>(SUMIF(PA!C:C,C34,PA!I:I)/1000)-D34</f>
        <v>0</v>
      </c>
      <c r="F34" s="56">
        <f>'PI Fehidro'!F37+'PI Fehidro'!G37</f>
        <v>0</v>
      </c>
      <c r="G34" s="56">
        <f>(SUMIF(PA!C:C,C34,PA!M:M)/1000)-F34</f>
        <v>225.52757</v>
      </c>
      <c r="H34" s="57">
        <f>'PI Fehidro'!H37+'PI Fehidro'!I37</f>
        <v>0</v>
      </c>
      <c r="I34" s="56">
        <f>(SUMIF(PA!C:C,C34,PA!Q:Q)/1000)-H34</f>
        <v>774.47243000000003</v>
      </c>
      <c r="J34" s="57">
        <f>'PI Fehidro'!J37+'PI Fehidro'!K37</f>
        <v>0</v>
      </c>
      <c r="K34" s="56">
        <f>(SUMIF(PA!C:C,C34,PA!U:U)/1000)-J34</f>
        <v>500</v>
      </c>
      <c r="L34" s="57">
        <f t="shared" si="0"/>
        <v>0</v>
      </c>
      <c r="M34" s="57">
        <f t="shared" si="1"/>
        <v>1500</v>
      </c>
      <c r="N34" s="57">
        <f t="shared" si="2"/>
        <v>0</v>
      </c>
      <c r="O34" s="57">
        <f t="shared" si="3"/>
        <v>1500</v>
      </c>
      <c r="P34" s="80">
        <f t="shared" si="4"/>
        <v>8.3096471559186875E-3</v>
      </c>
      <c r="Q34" s="146"/>
    </row>
    <row r="35" spans="2:18" ht="30" customHeight="1" thickBot="1" x14ac:dyDescent="0.3">
      <c r="B35" s="152"/>
      <c r="C35" s="55" t="s">
        <v>41</v>
      </c>
      <c r="D35" s="56">
        <f>'PI Fehidro'!D38+'PI Fehidro'!E38</f>
        <v>0</v>
      </c>
      <c r="E35" s="56">
        <f>(SUMIF(PA!C:C,C35,PA!I:I)/1000)-D35</f>
        <v>0</v>
      </c>
      <c r="F35" s="56">
        <f>'PI Fehidro'!F38+'PI Fehidro'!G38</f>
        <v>0</v>
      </c>
      <c r="G35" s="56">
        <f>(SUMIF(PA!C:C,C35,PA!M:M)/1000)-F35</f>
        <v>0</v>
      </c>
      <c r="H35" s="57">
        <f>'PI Fehidro'!H38+'PI Fehidro'!I38</f>
        <v>0</v>
      </c>
      <c r="I35" s="56">
        <f>(SUMIF(PA!C:C,C35,PA!Q:Q)/1000)-H35</f>
        <v>0</v>
      </c>
      <c r="J35" s="57">
        <f>'PI Fehidro'!J38+'PI Fehidro'!K38</f>
        <v>0</v>
      </c>
      <c r="K35" s="56">
        <f>(SUMIF(PA!C:C,C35,PA!U:U)/1000)-J35</f>
        <v>0</v>
      </c>
      <c r="L35" s="57">
        <f t="shared" si="0"/>
        <v>0</v>
      </c>
      <c r="M35" s="57">
        <f t="shared" si="1"/>
        <v>0</v>
      </c>
      <c r="N35" s="57">
        <f t="shared" si="2"/>
        <v>0</v>
      </c>
      <c r="O35" s="57">
        <f t="shared" si="3"/>
        <v>0</v>
      </c>
      <c r="P35" s="80">
        <f t="shared" si="4"/>
        <v>0</v>
      </c>
      <c r="Q35" s="146"/>
    </row>
    <row r="36" spans="2:18" ht="30" customHeight="1" thickBot="1" x14ac:dyDescent="0.3">
      <c r="B36" s="150" t="s">
        <v>14</v>
      </c>
      <c r="C36" s="55" t="s">
        <v>42</v>
      </c>
      <c r="D36" s="56">
        <f>'PI Fehidro'!D39+'PI Fehidro'!E39</f>
        <v>0</v>
      </c>
      <c r="E36" s="56">
        <f>(SUMIF(PA!C:C,C36,PA!I:I)/1000)-D36</f>
        <v>0</v>
      </c>
      <c r="F36" s="56">
        <f>'PI Fehidro'!F39+'PI Fehidro'!G39</f>
        <v>0</v>
      </c>
      <c r="G36" s="56">
        <f>(SUMIF(PA!C:C,C36,PA!M:M)/1000)-F36</f>
        <v>513.47662000000003</v>
      </c>
      <c r="H36" s="57">
        <f>'PI Fehidro'!H39+'PI Fehidro'!I39</f>
        <v>0</v>
      </c>
      <c r="I36" s="56">
        <f>(SUMIF(PA!C:C,C36,PA!Q:Q)/1000)-H36</f>
        <v>795</v>
      </c>
      <c r="J36" s="57">
        <f>'PI Fehidro'!J39+'PI Fehidro'!K39</f>
        <v>0</v>
      </c>
      <c r="K36" s="56">
        <f>(SUMIF(PA!C:C,C36,PA!U:U)/1000)-J36</f>
        <v>381</v>
      </c>
      <c r="L36" s="57">
        <f t="shared" si="0"/>
        <v>0</v>
      </c>
      <c r="M36" s="57">
        <f t="shared" si="1"/>
        <v>1689.4766199999999</v>
      </c>
      <c r="N36" s="57">
        <f t="shared" si="2"/>
        <v>0</v>
      </c>
      <c r="O36" s="57">
        <f t="shared" si="3"/>
        <v>1689.4766199999999</v>
      </c>
      <c r="P36" s="80">
        <f t="shared" si="4"/>
        <v>9.3593030602494125E-3</v>
      </c>
      <c r="Q36" s="146">
        <f>SUM(P36:P38)</f>
        <v>2.630470094348307E-2</v>
      </c>
    </row>
    <row r="37" spans="2:18" ht="30" customHeight="1" thickBot="1" x14ac:dyDescent="0.3">
      <c r="B37" s="151"/>
      <c r="C37" s="55" t="s">
        <v>43</v>
      </c>
      <c r="D37" s="56">
        <f>'PI Fehidro'!D40+'PI Fehidro'!E40</f>
        <v>0</v>
      </c>
      <c r="E37" s="56">
        <f>(SUMIF(PA!C:C,C37,PA!I:I)/1000)-D37</f>
        <v>0</v>
      </c>
      <c r="F37" s="56">
        <f>'PI Fehidro'!F40+'PI Fehidro'!G40</f>
        <v>0</v>
      </c>
      <c r="G37" s="56">
        <f>(SUMIF(PA!C:C,C37,PA!M:M)/1000)-F37</f>
        <v>0</v>
      </c>
      <c r="H37" s="57">
        <f>'PI Fehidro'!H40+'PI Fehidro'!I40</f>
        <v>0</v>
      </c>
      <c r="I37" s="56">
        <f>(SUMIF(PA!C:C,C37,PA!Q:Q)/1000)-H37</f>
        <v>0</v>
      </c>
      <c r="J37" s="57">
        <f>'PI Fehidro'!J40+'PI Fehidro'!K40</f>
        <v>0</v>
      </c>
      <c r="K37" s="56">
        <f>(SUMIF(PA!C:C,C37,PA!U:U)/1000)-J37</f>
        <v>0</v>
      </c>
      <c r="L37" s="57">
        <f t="shared" si="0"/>
        <v>0</v>
      </c>
      <c r="M37" s="57">
        <f t="shared" si="1"/>
        <v>0</v>
      </c>
      <c r="N37" s="57">
        <f t="shared" si="2"/>
        <v>0</v>
      </c>
      <c r="O37" s="57">
        <f t="shared" si="3"/>
        <v>0</v>
      </c>
      <c r="P37" s="80">
        <f t="shared" si="4"/>
        <v>0</v>
      </c>
      <c r="Q37" s="146"/>
    </row>
    <row r="38" spans="2:18" ht="30" customHeight="1" thickBot="1" x14ac:dyDescent="0.3">
      <c r="B38" s="152"/>
      <c r="C38" s="55" t="s">
        <v>44</v>
      </c>
      <c r="D38" s="56">
        <f>'PI Fehidro'!D41+'PI Fehidro'!E41</f>
        <v>0</v>
      </c>
      <c r="E38" s="56">
        <f>(SUMIF(PA!C:C,C38,PA!I:I)/1000)-D38</f>
        <v>0</v>
      </c>
      <c r="F38" s="56">
        <f>'PI Fehidro'!F41+'PI Fehidro'!G41</f>
        <v>0</v>
      </c>
      <c r="G38" s="56">
        <f>(SUMIF(PA!C:C,C38,PA!M:M)/1000)-F38</f>
        <v>608.86595999999997</v>
      </c>
      <c r="H38" s="57">
        <f>'PI Fehidro'!H41+'PI Fehidro'!I41</f>
        <v>0</v>
      </c>
      <c r="I38" s="56">
        <f>(SUMIF(PA!C:C,C38,PA!Q:Q)/1000)-H38</f>
        <v>1100</v>
      </c>
      <c r="J38" s="57">
        <f>'PI Fehidro'!J41+'PI Fehidro'!K41</f>
        <v>0</v>
      </c>
      <c r="K38" s="56">
        <f>(SUMIF(PA!C:C,C38,PA!U:U)/1000)-J38</f>
        <v>1350</v>
      </c>
      <c r="L38" s="57">
        <f t="shared" si="0"/>
        <v>0</v>
      </c>
      <c r="M38" s="57">
        <f t="shared" si="1"/>
        <v>3058.8659600000001</v>
      </c>
      <c r="N38" s="57">
        <f t="shared" si="2"/>
        <v>0</v>
      </c>
      <c r="O38" s="57">
        <f t="shared" si="3"/>
        <v>3058.8659600000001</v>
      </c>
      <c r="P38" s="80">
        <f>SUM(F38:K38)/$F$40</f>
        <v>1.6945397883233657E-2</v>
      </c>
      <c r="Q38" s="146"/>
    </row>
    <row r="39" spans="2:18" ht="55.15" customHeight="1" thickBot="1" x14ac:dyDescent="0.3">
      <c r="B39" s="125" t="s">
        <v>64</v>
      </c>
      <c r="C39" s="126"/>
      <c r="D39" s="58">
        <f t="shared" ref="D39:O39" si="5">SUM(D8:D38)</f>
        <v>39958.371939999997</v>
      </c>
      <c r="E39" s="58">
        <f t="shared" si="5"/>
        <v>21831.230119999989</v>
      </c>
      <c r="F39" s="75">
        <f t="shared" si="5"/>
        <v>34964.825920000003</v>
      </c>
      <c r="G39" s="75">
        <f t="shared" si="5"/>
        <v>38862.643379999994</v>
      </c>
      <c r="H39" s="75">
        <f t="shared" si="5"/>
        <v>18897.66603</v>
      </c>
      <c r="I39" s="75">
        <f>SUM(I8:I38)</f>
        <v>35015.573450000004</v>
      </c>
      <c r="J39" s="75">
        <f t="shared" si="5"/>
        <v>19992.934660000006</v>
      </c>
      <c r="K39" s="75">
        <f t="shared" si="5"/>
        <v>32779.43634</v>
      </c>
      <c r="L39" s="75">
        <f t="shared" si="5"/>
        <v>113813.79855000001</v>
      </c>
      <c r="M39" s="75">
        <f t="shared" si="5"/>
        <v>128488.88328999997</v>
      </c>
      <c r="N39" s="75">
        <f t="shared" si="5"/>
        <v>73855.426609999995</v>
      </c>
      <c r="O39" s="75">
        <f t="shared" si="5"/>
        <v>106657.65316999999</v>
      </c>
      <c r="P39" s="3"/>
      <c r="Q39" s="76"/>
    </row>
    <row r="40" spans="2:18" ht="55.15" customHeight="1" thickBot="1" x14ac:dyDescent="0.3">
      <c r="B40" s="125" t="s">
        <v>77</v>
      </c>
      <c r="C40" s="168"/>
      <c r="D40" s="169"/>
      <c r="E40" s="169"/>
      <c r="F40" s="134">
        <f>SUM(F39:K39)</f>
        <v>180513.07977999997</v>
      </c>
      <c r="G40" s="134"/>
      <c r="H40" s="134"/>
      <c r="I40" s="134"/>
      <c r="J40" s="134"/>
      <c r="K40" s="134"/>
      <c r="L40" s="134"/>
      <c r="M40" s="134"/>
      <c r="N40" s="134"/>
      <c r="O40" s="134"/>
      <c r="P40" s="134"/>
      <c r="Q40" s="134"/>
      <c r="R40" s="6"/>
    </row>
    <row r="41" spans="2:18" ht="55.15" customHeight="1" thickBot="1" x14ac:dyDescent="0.3">
      <c r="B41" s="125" t="s">
        <v>65</v>
      </c>
      <c r="C41" s="168"/>
      <c r="D41" s="134">
        <f>SUM(D39:K39)</f>
        <v>242302.68183999998</v>
      </c>
      <c r="E41" s="134"/>
      <c r="F41" s="134"/>
      <c r="G41" s="134"/>
      <c r="H41" s="134"/>
      <c r="I41" s="134"/>
      <c r="J41" s="134"/>
      <c r="K41" s="134"/>
      <c r="L41" s="134"/>
      <c r="M41" s="134"/>
      <c r="N41" s="134"/>
      <c r="O41" s="134"/>
      <c r="P41" s="134"/>
      <c r="Q41" s="134"/>
      <c r="R41" s="6"/>
    </row>
    <row r="42" spans="2:18" ht="25.15" customHeight="1" x14ac:dyDescent="0.25">
      <c r="D42" s="77"/>
      <c r="E42" s="77"/>
      <c r="F42" s="77"/>
      <c r="G42" s="77"/>
      <c r="H42" s="77"/>
      <c r="I42" s="77"/>
      <c r="J42" s="77"/>
      <c r="K42" s="77"/>
      <c r="L42" s="77"/>
      <c r="M42" s="77"/>
      <c r="N42" s="77"/>
      <c r="O42" s="77"/>
      <c r="P42" s="78"/>
      <c r="Q42" s="18"/>
    </row>
    <row r="43" spans="2:18" ht="25.15" customHeight="1" x14ac:dyDescent="0.25">
      <c r="B43" s="24" t="s">
        <v>4</v>
      </c>
      <c r="C43" s="22"/>
      <c r="D43" s="22"/>
      <c r="E43" s="22"/>
      <c r="F43" s="22"/>
      <c r="G43" s="22"/>
      <c r="H43" s="22"/>
      <c r="I43" s="12"/>
      <c r="J43" s="12"/>
      <c r="P43" s="20"/>
    </row>
    <row r="44" spans="2:18" ht="25.15" customHeight="1" x14ac:dyDescent="0.25">
      <c r="B44" s="12" t="s">
        <v>56</v>
      </c>
      <c r="C44" s="12"/>
      <c r="D44" s="12" t="s">
        <v>55</v>
      </c>
      <c r="E44" s="12"/>
      <c r="F44" s="22"/>
      <c r="G44" s="22"/>
      <c r="H44" s="22"/>
      <c r="I44" s="12"/>
      <c r="J44" s="12"/>
      <c r="P44" s="20"/>
    </row>
    <row r="45" spans="2:18" ht="25.15" customHeight="1" x14ac:dyDescent="0.25">
      <c r="B45" s="12" t="s">
        <v>57</v>
      </c>
      <c r="C45" s="12"/>
      <c r="D45" s="12" t="s">
        <v>58</v>
      </c>
      <c r="E45" s="12"/>
      <c r="F45" s="22"/>
      <c r="G45" s="22"/>
      <c r="H45" s="22"/>
      <c r="I45" s="12"/>
      <c r="J45" s="12"/>
      <c r="P45" s="20"/>
    </row>
    <row r="46" spans="2:18" ht="25.15" customHeight="1" x14ac:dyDescent="0.25">
      <c r="B46" s="42" t="s">
        <v>52</v>
      </c>
      <c r="C46" s="42"/>
      <c r="D46" s="22" t="s">
        <v>87</v>
      </c>
      <c r="E46" s="22"/>
      <c r="F46" s="22"/>
      <c r="G46" s="22"/>
      <c r="H46" s="22"/>
      <c r="I46" s="12"/>
      <c r="J46" s="12"/>
      <c r="P46" s="20"/>
    </row>
    <row r="47" spans="2:18" ht="25.15" customHeight="1" x14ac:dyDescent="0.25">
      <c r="B47" s="13"/>
      <c r="C47" s="13"/>
      <c r="D47" s="22"/>
      <c r="E47" s="22"/>
      <c r="F47" s="22"/>
      <c r="G47" s="22"/>
      <c r="H47" s="22"/>
      <c r="I47" s="12"/>
      <c r="J47" s="12"/>
      <c r="P47" s="20"/>
    </row>
    <row r="48" spans="2:18" ht="25.15" customHeight="1" x14ac:dyDescent="0.25">
      <c r="B48" s="24" t="s">
        <v>71</v>
      </c>
      <c r="C48" s="22"/>
      <c r="D48" s="22"/>
      <c r="E48" s="22"/>
      <c r="F48" s="22"/>
      <c r="G48" s="22"/>
      <c r="H48" s="22"/>
      <c r="I48" s="12"/>
      <c r="J48" s="12"/>
      <c r="P48" s="20"/>
    </row>
    <row r="49" spans="2:9" ht="25.15" customHeight="1" x14ac:dyDescent="0.25">
      <c r="B49" s="13"/>
      <c r="C49" s="13"/>
      <c r="D49" s="13"/>
      <c r="E49" s="13"/>
      <c r="F49" s="13"/>
      <c r="G49" s="13"/>
      <c r="H49" s="13"/>
      <c r="I49" s="12"/>
    </row>
    <row r="50" spans="2:9" ht="25.15" customHeight="1" x14ac:dyDescent="0.25">
      <c r="B50" s="46"/>
      <c r="C50" s="46"/>
    </row>
    <row r="51" spans="2:9" ht="25.15" customHeight="1" x14ac:dyDescent="0.25">
      <c r="C51" s="2"/>
    </row>
  </sheetData>
  <sheetProtection password="F7E4" sheet="1" formatCells="0" formatColumns="0" formatRows="0" insertColumns="0" insertRows="0" insertHyperlinks="0" deleteColumns="0" deleteRows="0" sort="0" autoFilter="0" pivotTables="0"/>
  <mergeCells count="37">
    <mergeCell ref="B1:F1"/>
    <mergeCell ref="B4:Q4"/>
    <mergeCell ref="B5:B7"/>
    <mergeCell ref="C5:C7"/>
    <mergeCell ref="D5:G5"/>
    <mergeCell ref="H5:K5"/>
    <mergeCell ref="P5:P7"/>
    <mergeCell ref="Q5:Q7"/>
    <mergeCell ref="D6:E6"/>
    <mergeCell ref="F6:G6"/>
    <mergeCell ref="H6:I6"/>
    <mergeCell ref="J6:K6"/>
    <mergeCell ref="L5:L7"/>
    <mergeCell ref="M5:M7"/>
    <mergeCell ref="N5:N7"/>
    <mergeCell ref="O5:O7"/>
    <mergeCell ref="B8:B14"/>
    <mergeCell ref="Q8:Q14"/>
    <mergeCell ref="B15:B19"/>
    <mergeCell ref="Q15:Q19"/>
    <mergeCell ref="B20:B24"/>
    <mergeCell ref="Q20:Q24"/>
    <mergeCell ref="B25:B26"/>
    <mergeCell ref="Q25:Q26"/>
    <mergeCell ref="B27:B29"/>
    <mergeCell ref="B39:C39"/>
    <mergeCell ref="Q27:Q28"/>
    <mergeCell ref="B41:C41"/>
    <mergeCell ref="B30:B32"/>
    <mergeCell ref="Q30:Q32"/>
    <mergeCell ref="B33:B35"/>
    <mergeCell ref="Q33:Q35"/>
    <mergeCell ref="B36:B38"/>
    <mergeCell ref="Q36:Q38"/>
    <mergeCell ref="B40:E40"/>
    <mergeCell ref="D41:Q41"/>
    <mergeCell ref="F40:Q40"/>
  </mergeCells>
  <pageMargins left="0.23622047244094491" right="0.23622047244094491" top="0.74803149606299213" bottom="0.74803149606299213" header="0.31496062992125984" footer="0.31496062992125984"/>
  <pageSetup paperSize="9" scale="40" orientation="landscape" horizontalDpi="4294967293" vertic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3"/>
  <sheetViews>
    <sheetView topLeftCell="I13" workbookViewId="0">
      <selection activeCell="Q2" sqref="Q2:U9"/>
    </sheetView>
  </sheetViews>
  <sheetFormatPr defaultRowHeight="15" x14ac:dyDescent="0.25"/>
  <cols>
    <col min="1" max="1" width="19.42578125" bestFit="1" customWidth="1"/>
    <col min="2" max="2" width="11.140625" bestFit="1" customWidth="1"/>
    <col min="11" max="11" width="11.85546875" bestFit="1" customWidth="1"/>
    <col min="17" max="17" width="11.85546875" bestFit="1" customWidth="1"/>
    <col min="18" max="21" width="14.28515625" bestFit="1" customWidth="1"/>
  </cols>
  <sheetData>
    <row r="1" spans="1:21" x14ac:dyDescent="0.25">
      <c r="A1" s="99" t="s">
        <v>478</v>
      </c>
      <c r="B1" s="99" t="s">
        <v>479</v>
      </c>
      <c r="K1" s="98" t="s">
        <v>45</v>
      </c>
      <c r="L1" s="98" t="s">
        <v>479</v>
      </c>
      <c r="N1" s="98" t="s">
        <v>519</v>
      </c>
      <c r="O1" s="98" t="s">
        <v>479</v>
      </c>
      <c r="Q1" s="98" t="s">
        <v>45</v>
      </c>
      <c r="R1" s="98">
        <v>2016</v>
      </c>
      <c r="S1" s="98">
        <v>2017</v>
      </c>
      <c r="T1" s="98">
        <v>2018</v>
      </c>
      <c r="U1" s="98">
        <v>2019</v>
      </c>
    </row>
    <row r="2" spans="1:21" ht="15" customHeight="1" x14ac:dyDescent="0.25">
      <c r="A2" s="98" t="s">
        <v>475</v>
      </c>
      <c r="B2" s="98">
        <f>COUNTIF(PA!AH:AH,Gráficos!A2)</f>
        <v>75</v>
      </c>
      <c r="K2" s="98" t="s">
        <v>7</v>
      </c>
      <c r="L2" s="98">
        <f>COUNTIF(PA!B:B,Gráficos!K2)</f>
        <v>96</v>
      </c>
      <c r="N2" s="98" t="s">
        <v>15</v>
      </c>
      <c r="O2" s="98">
        <f>COUNTIF(PA!C:C,Gráficos!N2)</f>
        <v>12</v>
      </c>
      <c r="Q2" s="98" t="s">
        <v>7</v>
      </c>
      <c r="R2" s="100">
        <f>SUMIF(PA!$B:$B,Gráficos!$Q2,PA!I:I)</f>
        <v>252510.72</v>
      </c>
      <c r="S2" s="100">
        <f>SUMIF(PA!$B:$B,Gráficos!$Q2,PA!M:M)</f>
        <v>9786749.5100000016</v>
      </c>
      <c r="T2" s="100">
        <f>SUMIF(PA!$B:$B,Gráficos!$Q2,PA!Q:Q)</f>
        <v>21554802.699999999</v>
      </c>
      <c r="U2" s="100">
        <f>SUMIF(PA!$B:$B,Gráficos!$Q2,PA!U:U)</f>
        <v>24131963.970000003</v>
      </c>
    </row>
    <row r="3" spans="1:21" x14ac:dyDescent="0.25">
      <c r="A3" s="98" t="s">
        <v>476</v>
      </c>
      <c r="B3" s="98">
        <f>COUNTIF(PA!AH:AH,Gráficos!A3)</f>
        <v>0</v>
      </c>
      <c r="K3" s="98" t="s">
        <v>8</v>
      </c>
      <c r="L3" s="98">
        <f>COUNTIF(PA!B:B,Gráficos!K3)</f>
        <v>16</v>
      </c>
      <c r="N3" s="98" t="s">
        <v>16</v>
      </c>
      <c r="O3" s="98">
        <f>COUNTIF(PA!C:C,Gráficos!N3)</f>
        <v>54</v>
      </c>
      <c r="Q3" s="98" t="s">
        <v>8</v>
      </c>
      <c r="R3" s="100">
        <f>SUMIF(PA!$B:$B,Gráficos!$Q3,PA!I:I)</f>
        <v>0</v>
      </c>
      <c r="S3" s="100">
        <f>SUMIF(PA!$B:$B,Gráficos!$Q3,PA!M:M)</f>
        <v>2538598.1399999997</v>
      </c>
      <c r="T3" s="100">
        <f>SUMIF(PA!$B:$B,Gráficos!$Q3,PA!Q:Q)</f>
        <v>5925000</v>
      </c>
      <c r="U3" s="100">
        <f>SUMIF(PA!$B:$B,Gráficos!$Q3,PA!U:U)</f>
        <v>2494089.2999999998</v>
      </c>
    </row>
    <row r="4" spans="1:21" x14ac:dyDescent="0.25">
      <c r="A4" s="98" t="s">
        <v>477</v>
      </c>
      <c r="B4" s="98">
        <f>COUNTIF(PA!AH:AH,Gráficos!A4)</f>
        <v>10</v>
      </c>
      <c r="K4" s="98" t="s">
        <v>9</v>
      </c>
      <c r="L4" s="98">
        <f>COUNTIF(PA!B:B,Gráficos!K4)</f>
        <v>33</v>
      </c>
      <c r="N4" s="98" t="s">
        <v>47</v>
      </c>
      <c r="O4" s="98">
        <f>COUNTIF(PA!C:C,Gráficos!N4)</f>
        <v>2</v>
      </c>
      <c r="Q4" s="98" t="s">
        <v>9</v>
      </c>
      <c r="R4" s="100">
        <f>SUMIF(PA!$B:$B,Gráficos!$Q4,PA!I:I)</f>
        <v>19439967.190000001</v>
      </c>
      <c r="S4" s="100">
        <f>SUMIF(PA!$B:$B,Gráficos!$Q4,PA!M:M)</f>
        <v>29673344.199999999</v>
      </c>
      <c r="T4" s="100">
        <f>SUMIF(PA!$B:$B,Gráficos!$Q4,PA!Q:Q)</f>
        <v>12272815.880000001</v>
      </c>
      <c r="U4" s="100">
        <f>SUMIF(PA!$B:$B,Gráficos!$Q4,PA!U:U)</f>
        <v>12961892.569999998</v>
      </c>
    </row>
    <row r="5" spans="1:21" x14ac:dyDescent="0.25">
      <c r="A5" s="99" t="s">
        <v>480</v>
      </c>
      <c r="B5" s="99">
        <f>SUM(B2:B4)</f>
        <v>85</v>
      </c>
      <c r="K5" s="98" t="s">
        <v>10</v>
      </c>
      <c r="L5" s="98">
        <f>COUNTIF(PA!B:B,Gráficos!K5)</f>
        <v>14</v>
      </c>
      <c r="N5" s="98" t="s">
        <v>17</v>
      </c>
      <c r="O5" s="98">
        <f>COUNTIF(PA!C:C,Gráficos!N5)</f>
        <v>12</v>
      </c>
      <c r="Q5" s="98" t="s">
        <v>10</v>
      </c>
      <c r="R5" s="100">
        <f>SUMIF(PA!$B:$B,Gráficos!$Q5,PA!I:I)</f>
        <v>0</v>
      </c>
      <c r="S5" s="100">
        <f>SUMIF(PA!$B:$B,Gráficos!$Q5,PA!M:M)</f>
        <v>26283.48</v>
      </c>
      <c r="T5" s="100">
        <f>SUMIF(PA!$B:$B,Gráficos!$Q5,PA!Q:Q)</f>
        <v>3600000</v>
      </c>
      <c r="U5" s="100">
        <f>SUMIF(PA!$B:$B,Gráficos!$Q5,PA!U:U)</f>
        <v>2050000</v>
      </c>
    </row>
    <row r="6" spans="1:21" x14ac:dyDescent="0.25">
      <c r="K6" s="98" t="s">
        <v>11</v>
      </c>
      <c r="L6" s="98">
        <f>COUNTIF(PA!B:B,Gráficos!K6)</f>
        <v>39</v>
      </c>
      <c r="N6" s="98" t="s">
        <v>18</v>
      </c>
      <c r="O6" s="98">
        <f>COUNTIF(PA!C:C,Gráficos!N6)</f>
        <v>8</v>
      </c>
      <c r="Q6" s="98" t="s">
        <v>11</v>
      </c>
      <c r="R6" s="100">
        <f>SUMIF(PA!$B:$B,Gráficos!$Q6,PA!I:I)</f>
        <v>42097124.149999991</v>
      </c>
      <c r="S6" s="100">
        <f>SUMIF(PA!$B:$B,Gráficos!$Q6,PA!M:M)</f>
        <v>30454623.819999997</v>
      </c>
      <c r="T6" s="100">
        <f>SUMIF(PA!$B:$B,Gráficos!$Q6,PA!Q:Q)</f>
        <v>7366148.4699999988</v>
      </c>
      <c r="U6" s="100">
        <f>SUMIF(PA!$B:$B,Gráficos!$Q6,PA!U:U)</f>
        <v>8378425.1600000039</v>
      </c>
    </row>
    <row r="7" spans="1:21" x14ac:dyDescent="0.25">
      <c r="K7" s="98" t="s">
        <v>12</v>
      </c>
      <c r="L7" s="98">
        <f>COUNTIF(PA!B:B,Gráficos!K7)</f>
        <v>0</v>
      </c>
      <c r="N7" s="98" t="s">
        <v>19</v>
      </c>
      <c r="O7" s="98">
        <f>COUNTIF(PA!C:C,Gráficos!N7)</f>
        <v>4</v>
      </c>
      <c r="Q7" s="98" t="s">
        <v>12</v>
      </c>
      <c r="R7" s="100">
        <f>SUMIF(PA!$B:$B,Gráficos!$Q7,PA!I:I)</f>
        <v>0</v>
      </c>
      <c r="S7" s="100">
        <f>SUMIF(PA!$B:$B,Gráficos!$Q7,PA!M:M)</f>
        <v>0</v>
      </c>
      <c r="T7" s="100">
        <f>SUMIF(PA!$B:$B,Gráficos!$Q7,PA!Q:Q)</f>
        <v>0</v>
      </c>
      <c r="U7" s="100">
        <f>SUMIF(PA!$B:$B,Gráficos!$Q7,PA!U:U)</f>
        <v>0</v>
      </c>
    </row>
    <row r="8" spans="1:21" x14ac:dyDescent="0.25">
      <c r="K8" s="98" t="s">
        <v>13</v>
      </c>
      <c r="L8" s="98">
        <f>COUNTIF(PA!B:B,Gráficos!K8)</f>
        <v>4</v>
      </c>
      <c r="N8" s="98" t="s">
        <v>20</v>
      </c>
      <c r="O8" s="98">
        <f>COUNTIF(PA!C:C,Gráficos!N8)</f>
        <v>4</v>
      </c>
      <c r="Q8" s="98" t="s">
        <v>13</v>
      </c>
      <c r="R8" s="100">
        <f>SUMIF(PA!$B:$B,Gráficos!$Q8,PA!I:I)</f>
        <v>0</v>
      </c>
      <c r="S8" s="100">
        <f>SUMIF(PA!$B:$B,Gráficos!$Q8,PA!M:M)</f>
        <v>225527.57</v>
      </c>
      <c r="T8" s="100">
        <f>SUMIF(PA!$B:$B,Gráficos!$Q8,PA!Q:Q)</f>
        <v>1299472.4300000002</v>
      </c>
      <c r="U8" s="100">
        <f>SUMIF(PA!$B:$B,Gráficos!$Q8,PA!U:U)</f>
        <v>1025000</v>
      </c>
    </row>
    <row r="9" spans="1:21" ht="15" customHeight="1" x14ac:dyDescent="0.25">
      <c r="K9" s="98" t="s">
        <v>14</v>
      </c>
      <c r="L9" s="98">
        <f>COUNTIF(PA!B:B,Gráficos!K9)</f>
        <v>18</v>
      </c>
      <c r="N9" s="98" t="s">
        <v>21</v>
      </c>
      <c r="O9" s="98">
        <f>COUNTIF(PA!C:C,Gráficos!N9)</f>
        <v>2</v>
      </c>
      <c r="Q9" s="98" t="s">
        <v>14</v>
      </c>
      <c r="R9" s="100">
        <f>SUMIF(PA!$B:$B,Gráficos!$Q9,PA!I:I)</f>
        <v>0</v>
      </c>
      <c r="S9" s="100">
        <f>SUMIF(PA!$B:$B,Gráficos!$Q9,PA!M:M)</f>
        <v>1122342.58</v>
      </c>
      <c r="T9" s="100">
        <f>SUMIF(PA!$B:$B,Gráficos!$Q9,PA!Q:Q)</f>
        <v>1895000</v>
      </c>
      <c r="U9" s="100">
        <f>SUMIF(PA!$B:$B,Gráficos!$Q9,PA!U:U)</f>
        <v>1731000</v>
      </c>
    </row>
    <row r="10" spans="1:21" x14ac:dyDescent="0.25">
      <c r="K10" s="98"/>
      <c r="L10" s="98">
        <f>SUM(L2:L9)</f>
        <v>220</v>
      </c>
      <c r="N10" s="98" t="s">
        <v>22</v>
      </c>
      <c r="O10" s="98">
        <f>COUNTIF(PA!C:C,Gráficos!N10)</f>
        <v>4</v>
      </c>
    </row>
    <row r="11" spans="1:21" x14ac:dyDescent="0.25">
      <c r="N11" s="98" t="s">
        <v>23</v>
      </c>
      <c r="O11" s="98">
        <f>COUNTIF(PA!C:C,Gráficos!N11)</f>
        <v>2</v>
      </c>
    </row>
    <row r="12" spans="1:21" x14ac:dyDescent="0.25">
      <c r="N12" s="98" t="s">
        <v>24</v>
      </c>
      <c r="O12" s="98">
        <f>COUNTIF(PA!C:C,Gráficos!N12)</f>
        <v>2</v>
      </c>
    </row>
    <row r="13" spans="1:21" x14ac:dyDescent="0.25">
      <c r="N13" s="98" t="s">
        <v>25</v>
      </c>
      <c r="O13" s="98">
        <f>COUNTIF(PA!C:C,Gráficos!N13)</f>
        <v>6</v>
      </c>
    </row>
    <row r="14" spans="1:21" ht="15" customHeight="1" x14ac:dyDescent="0.25">
      <c r="N14" s="98" t="s">
        <v>26</v>
      </c>
      <c r="O14" s="98">
        <f>COUNTIF(PA!C:C,Gráficos!N14)</f>
        <v>33</v>
      </c>
    </row>
    <row r="15" spans="1:21" x14ac:dyDescent="0.25">
      <c r="N15" s="98" t="s">
        <v>27</v>
      </c>
      <c r="O15" s="98">
        <f>COUNTIF(PA!C:C,Gráficos!N15)</f>
        <v>0</v>
      </c>
    </row>
    <row r="16" spans="1:21" x14ac:dyDescent="0.25">
      <c r="N16" s="98" t="s">
        <v>28</v>
      </c>
      <c r="O16" s="98">
        <f>COUNTIF(PA!C:C,Gráficos!N16)</f>
        <v>0</v>
      </c>
    </row>
    <row r="17" spans="14:15" x14ac:dyDescent="0.25">
      <c r="N17" s="98" t="s">
        <v>29</v>
      </c>
      <c r="O17" s="98">
        <f>COUNTIF(PA!C:C,Gráficos!N17)</f>
        <v>0</v>
      </c>
    </row>
    <row r="18" spans="14:15" x14ac:dyDescent="0.25">
      <c r="N18" s="98" t="s">
        <v>30</v>
      </c>
      <c r="O18" s="98">
        <f>COUNTIF(PA!C:C,Gráficos!N18)</f>
        <v>0</v>
      </c>
    </row>
    <row r="19" spans="14:15" ht="15" customHeight="1" x14ac:dyDescent="0.25">
      <c r="N19" s="98" t="s">
        <v>31</v>
      </c>
      <c r="O19" s="98">
        <f>COUNTIF(PA!C:C,Gráficos!N19)</f>
        <v>4</v>
      </c>
    </row>
    <row r="20" spans="14:15" x14ac:dyDescent="0.25">
      <c r="N20" s="98" t="s">
        <v>32</v>
      </c>
      <c r="O20" s="98">
        <f>COUNTIF(PA!C:C,Gráficos!N20)</f>
        <v>10</v>
      </c>
    </row>
    <row r="21" spans="14:15" ht="15" customHeight="1" x14ac:dyDescent="0.25">
      <c r="N21" s="98" t="s">
        <v>33</v>
      </c>
      <c r="O21" s="98">
        <f>COUNTIF(PA!C:C,Gráficos!N21)</f>
        <v>39</v>
      </c>
    </row>
    <row r="22" spans="14:15" x14ac:dyDescent="0.25">
      <c r="N22" s="98" t="s">
        <v>34</v>
      </c>
      <c r="O22" s="98">
        <f>COUNTIF(PA!C:C,Gráficos!N22)</f>
        <v>0</v>
      </c>
    </row>
    <row r="23" spans="14:15" x14ac:dyDescent="0.25">
      <c r="N23" s="98" t="s">
        <v>35</v>
      </c>
      <c r="O23" s="98">
        <f>COUNTIF(PA!C:C,Gráficos!N23)</f>
        <v>0</v>
      </c>
    </row>
    <row r="24" spans="14:15" ht="15" customHeight="1" x14ac:dyDescent="0.25">
      <c r="N24" s="98" t="s">
        <v>36</v>
      </c>
      <c r="O24" s="98">
        <f>COUNTIF(PA!C:C,Gráficos!N24)</f>
        <v>0</v>
      </c>
    </row>
    <row r="25" spans="14:15" x14ac:dyDescent="0.25">
      <c r="N25" s="98" t="s">
        <v>37</v>
      </c>
      <c r="O25" s="98">
        <f>COUNTIF(PA!C:C,Gráficos!N25)</f>
        <v>0</v>
      </c>
    </row>
    <row r="26" spans="14:15" x14ac:dyDescent="0.25">
      <c r="N26" s="98" t="s">
        <v>38</v>
      </c>
      <c r="O26" s="98">
        <f>COUNTIF(PA!C:C,Gráficos!N26)</f>
        <v>0</v>
      </c>
    </row>
    <row r="27" spans="14:15" ht="15" customHeight="1" x14ac:dyDescent="0.25">
      <c r="N27" s="98" t="s">
        <v>39</v>
      </c>
      <c r="O27" s="98">
        <f>COUNTIF(PA!C:C,Gráficos!N27)</f>
        <v>2</v>
      </c>
    </row>
    <row r="28" spans="14:15" x14ac:dyDescent="0.25">
      <c r="N28" s="98" t="s">
        <v>40</v>
      </c>
      <c r="O28" s="98">
        <f>COUNTIF(PA!C:C,Gráficos!N28)</f>
        <v>2</v>
      </c>
    </row>
    <row r="29" spans="14:15" x14ac:dyDescent="0.25">
      <c r="N29" s="98" t="s">
        <v>41</v>
      </c>
      <c r="O29" s="98">
        <f>COUNTIF(PA!C:C,Gráficos!N29)</f>
        <v>0</v>
      </c>
    </row>
    <row r="30" spans="14:15" ht="15" customHeight="1" x14ac:dyDescent="0.25">
      <c r="N30" s="98" t="s">
        <v>42</v>
      </c>
      <c r="O30" s="98">
        <f>COUNTIF(PA!C:C,Gráficos!N30)</f>
        <v>8</v>
      </c>
    </row>
    <row r="31" spans="14:15" x14ac:dyDescent="0.25">
      <c r="N31" s="98" t="s">
        <v>43</v>
      </c>
      <c r="O31" s="98">
        <f>COUNTIF(PA!C:C,Gráficos!N31)</f>
        <v>0</v>
      </c>
    </row>
    <row r="32" spans="14:15" x14ac:dyDescent="0.25">
      <c r="N32" s="98" t="s">
        <v>44</v>
      </c>
      <c r="O32" s="98">
        <f>COUNTIF(PA!C:C,Gráficos!N32)</f>
        <v>10</v>
      </c>
    </row>
    <row r="33" spans="15:15" x14ac:dyDescent="0.25">
      <c r="O33">
        <f>SUM(O2:O32)</f>
        <v>220</v>
      </c>
    </row>
  </sheetData>
  <sortState ref="K2:K32">
    <sortCondition ref="K2"/>
  </sortState>
  <pageMargins left="0.511811024" right="0.511811024" top="0.78740157499999996" bottom="0.78740157499999996" header="0.31496062000000002" footer="0.31496062000000002"/>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2"/>
  <sheetViews>
    <sheetView workbookViewId="0">
      <selection activeCell="Q2" sqref="Q2:U9"/>
    </sheetView>
  </sheetViews>
  <sheetFormatPr defaultRowHeight="15" x14ac:dyDescent="0.25"/>
  <sheetData>
    <row r="1" spans="1:20" x14ac:dyDescent="0.25">
      <c r="A1" t="s">
        <v>481</v>
      </c>
      <c r="B1" t="s">
        <v>45</v>
      </c>
      <c r="C1" t="s">
        <v>482</v>
      </c>
      <c r="D1" t="s">
        <v>48</v>
      </c>
      <c r="E1" t="s">
        <v>483</v>
      </c>
      <c r="F1" t="s">
        <v>484</v>
      </c>
      <c r="G1" t="s">
        <v>485</v>
      </c>
      <c r="H1" t="s">
        <v>486</v>
      </c>
      <c r="I1" t="s">
        <v>487</v>
      </c>
      <c r="J1">
        <v>2016</v>
      </c>
      <c r="K1">
        <v>2017</v>
      </c>
      <c r="L1">
        <v>2018</v>
      </c>
      <c r="M1">
        <v>2019</v>
      </c>
      <c r="N1">
        <v>2020</v>
      </c>
      <c r="O1" t="s">
        <v>488</v>
      </c>
      <c r="P1" t="s">
        <v>1</v>
      </c>
      <c r="Q1" t="s">
        <v>489</v>
      </c>
      <c r="R1" t="s">
        <v>490</v>
      </c>
      <c r="S1" t="s">
        <v>2</v>
      </c>
      <c r="T1" t="s">
        <v>491</v>
      </c>
    </row>
    <row r="2" spans="1:20" x14ac:dyDescent="0.25">
      <c r="A2" t="s">
        <v>475</v>
      </c>
      <c r="B2" t="s">
        <v>492</v>
      </c>
      <c r="C2" t="s">
        <v>15</v>
      </c>
      <c r="D2" t="s">
        <v>216</v>
      </c>
      <c r="E2" t="s">
        <v>217</v>
      </c>
      <c r="F2" t="s">
        <v>218</v>
      </c>
      <c r="G2" t="s">
        <v>493</v>
      </c>
      <c r="H2" t="s">
        <v>95</v>
      </c>
      <c r="I2" t="s">
        <v>338</v>
      </c>
      <c r="L2">
        <v>408225</v>
      </c>
      <c r="M2">
        <v>408225</v>
      </c>
      <c r="N2">
        <v>408225</v>
      </c>
      <c r="O2">
        <v>1224675</v>
      </c>
      <c r="P2" t="s">
        <v>343</v>
      </c>
      <c r="Q2">
        <v>2020</v>
      </c>
      <c r="R2" t="s">
        <v>494</v>
      </c>
      <c r="T2" t="s">
        <v>495</v>
      </c>
    </row>
    <row r="3" spans="1:20" x14ac:dyDescent="0.25">
      <c r="A3" t="s">
        <v>475</v>
      </c>
      <c r="B3" t="s">
        <v>492</v>
      </c>
      <c r="C3" t="s">
        <v>17</v>
      </c>
      <c r="D3" t="s">
        <v>219</v>
      </c>
      <c r="E3" t="s">
        <v>220</v>
      </c>
      <c r="F3" t="s">
        <v>221</v>
      </c>
      <c r="G3" t="s">
        <v>493</v>
      </c>
      <c r="H3" t="s">
        <v>339</v>
      </c>
      <c r="I3" t="s">
        <v>338</v>
      </c>
      <c r="L3">
        <v>700000</v>
      </c>
      <c r="M3">
        <v>700000</v>
      </c>
      <c r="N3">
        <v>350000</v>
      </c>
      <c r="O3">
        <v>1750000</v>
      </c>
      <c r="P3" t="s">
        <v>343</v>
      </c>
      <c r="Q3">
        <v>2020</v>
      </c>
      <c r="R3" t="s">
        <v>494</v>
      </c>
      <c r="T3" t="s">
        <v>495</v>
      </c>
    </row>
    <row r="4" spans="1:20" x14ac:dyDescent="0.25">
      <c r="A4" t="s">
        <v>475</v>
      </c>
      <c r="B4" t="s">
        <v>492</v>
      </c>
      <c r="C4" t="s">
        <v>17</v>
      </c>
      <c r="D4" t="s">
        <v>222</v>
      </c>
      <c r="E4" t="s">
        <v>223</v>
      </c>
      <c r="F4" t="s">
        <v>224</v>
      </c>
      <c r="G4" t="s">
        <v>493</v>
      </c>
      <c r="H4" t="s">
        <v>339</v>
      </c>
      <c r="I4" t="s">
        <v>338</v>
      </c>
      <c r="L4">
        <v>0</v>
      </c>
      <c r="M4">
        <v>1000000</v>
      </c>
      <c r="N4">
        <v>1000000</v>
      </c>
      <c r="O4">
        <v>2000000</v>
      </c>
      <c r="P4" t="s">
        <v>343</v>
      </c>
      <c r="Q4">
        <v>2020</v>
      </c>
      <c r="R4" t="s">
        <v>494</v>
      </c>
      <c r="T4" t="s">
        <v>495</v>
      </c>
    </row>
    <row r="5" spans="1:20" x14ac:dyDescent="0.25">
      <c r="A5" t="s">
        <v>475</v>
      </c>
      <c r="B5" t="s">
        <v>492</v>
      </c>
      <c r="C5" t="s">
        <v>17</v>
      </c>
      <c r="D5" t="s">
        <v>225</v>
      </c>
      <c r="E5" t="s">
        <v>226</v>
      </c>
      <c r="F5" t="s">
        <v>227</v>
      </c>
      <c r="G5" t="s">
        <v>493</v>
      </c>
      <c r="H5" t="s">
        <v>123</v>
      </c>
      <c r="I5" t="s">
        <v>338</v>
      </c>
      <c r="L5">
        <v>1000000</v>
      </c>
      <c r="M5">
        <v>0</v>
      </c>
      <c r="N5">
        <v>0</v>
      </c>
      <c r="O5">
        <v>1000000</v>
      </c>
      <c r="P5" t="s">
        <v>343</v>
      </c>
      <c r="Q5">
        <v>2018</v>
      </c>
      <c r="R5" t="s">
        <v>494</v>
      </c>
      <c r="T5" t="s">
        <v>495</v>
      </c>
    </row>
    <row r="6" spans="1:20" x14ac:dyDescent="0.25">
      <c r="A6" t="s">
        <v>475</v>
      </c>
      <c r="B6" t="s">
        <v>492</v>
      </c>
      <c r="C6" t="s">
        <v>17</v>
      </c>
      <c r="D6" t="s">
        <v>228</v>
      </c>
      <c r="E6" t="s">
        <v>229</v>
      </c>
      <c r="F6" t="s">
        <v>230</v>
      </c>
      <c r="G6" t="s">
        <v>493</v>
      </c>
      <c r="H6" t="s">
        <v>339</v>
      </c>
      <c r="I6" t="s">
        <v>340</v>
      </c>
      <c r="L6">
        <v>3250000</v>
      </c>
      <c r="M6">
        <v>0</v>
      </c>
      <c r="N6">
        <v>0</v>
      </c>
      <c r="O6">
        <v>3250000</v>
      </c>
      <c r="P6" t="s">
        <v>343</v>
      </c>
      <c r="Q6">
        <v>2020</v>
      </c>
      <c r="R6" t="s">
        <v>494</v>
      </c>
      <c r="T6" t="s">
        <v>495</v>
      </c>
    </row>
    <row r="7" spans="1:20" x14ac:dyDescent="0.25">
      <c r="A7" t="s">
        <v>475</v>
      </c>
      <c r="B7" t="s">
        <v>492</v>
      </c>
      <c r="C7" t="s">
        <v>17</v>
      </c>
      <c r="D7" t="s">
        <v>231</v>
      </c>
      <c r="E7" t="s">
        <v>232</v>
      </c>
      <c r="F7" t="s">
        <v>233</v>
      </c>
      <c r="G7" t="s">
        <v>493</v>
      </c>
      <c r="H7" t="s">
        <v>339</v>
      </c>
      <c r="I7" t="s">
        <v>338</v>
      </c>
      <c r="O7">
        <v>0</v>
      </c>
      <c r="P7" t="s">
        <v>343</v>
      </c>
      <c r="Q7">
        <v>2020</v>
      </c>
      <c r="R7" t="s">
        <v>494</v>
      </c>
      <c r="T7" t="s">
        <v>495</v>
      </c>
    </row>
    <row r="8" spans="1:20" x14ac:dyDescent="0.25">
      <c r="A8" t="s">
        <v>475</v>
      </c>
      <c r="B8" t="s">
        <v>492</v>
      </c>
      <c r="C8" t="s">
        <v>17</v>
      </c>
      <c r="D8" t="s">
        <v>234</v>
      </c>
      <c r="E8" t="s">
        <v>235</v>
      </c>
      <c r="F8" t="s">
        <v>236</v>
      </c>
      <c r="G8" t="s">
        <v>493</v>
      </c>
      <c r="H8" t="s">
        <v>339</v>
      </c>
      <c r="I8" t="s">
        <v>338</v>
      </c>
      <c r="L8">
        <v>1000000</v>
      </c>
      <c r="M8">
        <v>1000000</v>
      </c>
      <c r="N8">
        <v>1000000</v>
      </c>
      <c r="O8">
        <v>3000000</v>
      </c>
      <c r="P8" t="s">
        <v>343</v>
      </c>
      <c r="Q8">
        <v>2020</v>
      </c>
      <c r="R8" t="s">
        <v>494</v>
      </c>
      <c r="T8" t="s">
        <v>495</v>
      </c>
    </row>
    <row r="9" spans="1:20" x14ac:dyDescent="0.25">
      <c r="A9" t="s">
        <v>475</v>
      </c>
      <c r="B9" t="s">
        <v>441</v>
      </c>
      <c r="C9" t="s">
        <v>442</v>
      </c>
      <c r="D9" t="s">
        <v>443</v>
      </c>
      <c r="E9" t="s">
        <v>444</v>
      </c>
      <c r="F9" t="s">
        <v>445</v>
      </c>
      <c r="G9" t="s">
        <v>493</v>
      </c>
      <c r="H9" t="s">
        <v>339</v>
      </c>
      <c r="I9" t="s">
        <v>338</v>
      </c>
      <c r="L9">
        <v>525000</v>
      </c>
      <c r="M9">
        <v>525000</v>
      </c>
      <c r="N9">
        <v>525000</v>
      </c>
      <c r="O9">
        <v>1575000</v>
      </c>
      <c r="P9" t="s">
        <v>343</v>
      </c>
      <c r="Q9">
        <v>2020</v>
      </c>
      <c r="R9" t="s">
        <v>494</v>
      </c>
      <c r="T9" t="s">
        <v>495</v>
      </c>
    </row>
    <row r="10" spans="1:20" x14ac:dyDescent="0.25">
      <c r="A10" t="s">
        <v>475</v>
      </c>
      <c r="B10" t="s">
        <v>492</v>
      </c>
      <c r="C10" t="s">
        <v>15</v>
      </c>
      <c r="D10" t="s">
        <v>237</v>
      </c>
      <c r="E10" t="s">
        <v>238</v>
      </c>
      <c r="F10" t="s">
        <v>233</v>
      </c>
      <c r="G10" t="s">
        <v>493</v>
      </c>
      <c r="H10" t="s">
        <v>123</v>
      </c>
      <c r="I10" t="s">
        <v>338</v>
      </c>
      <c r="L10">
        <v>367211.11999999994</v>
      </c>
      <c r="M10">
        <v>367211.11999999994</v>
      </c>
      <c r="N10">
        <v>367211.11999999994</v>
      </c>
      <c r="O10">
        <v>1101633.3599999999</v>
      </c>
      <c r="P10" t="s">
        <v>343</v>
      </c>
      <c r="Q10">
        <v>2019</v>
      </c>
      <c r="R10" t="s">
        <v>494</v>
      </c>
      <c r="T10" t="s">
        <v>496</v>
      </c>
    </row>
    <row r="11" spans="1:20" x14ac:dyDescent="0.25">
      <c r="A11" t="s">
        <v>475</v>
      </c>
      <c r="B11" t="s">
        <v>492</v>
      </c>
      <c r="C11" t="s">
        <v>15</v>
      </c>
      <c r="D11" t="s">
        <v>239</v>
      </c>
      <c r="E11" t="s">
        <v>240</v>
      </c>
      <c r="F11" t="s">
        <v>233</v>
      </c>
      <c r="G11" t="s">
        <v>493</v>
      </c>
      <c r="H11" t="s">
        <v>123</v>
      </c>
      <c r="I11" t="s">
        <v>338</v>
      </c>
      <c r="L11">
        <v>0</v>
      </c>
      <c r="M11">
        <v>1100513.82</v>
      </c>
      <c r="N11">
        <v>0</v>
      </c>
      <c r="O11">
        <v>1100513.82</v>
      </c>
      <c r="P11" t="s">
        <v>343</v>
      </c>
      <c r="Q11">
        <v>2020</v>
      </c>
      <c r="R11" t="s">
        <v>494</v>
      </c>
      <c r="T11" t="s">
        <v>496</v>
      </c>
    </row>
    <row r="12" spans="1:20" x14ac:dyDescent="0.25">
      <c r="A12" t="s">
        <v>475</v>
      </c>
      <c r="B12" t="s">
        <v>492</v>
      </c>
      <c r="C12" t="s">
        <v>47</v>
      </c>
      <c r="D12" t="s">
        <v>241</v>
      </c>
      <c r="E12" t="s">
        <v>242</v>
      </c>
      <c r="F12" t="s">
        <v>243</v>
      </c>
      <c r="G12" t="s">
        <v>497</v>
      </c>
      <c r="H12" t="s">
        <v>95</v>
      </c>
      <c r="I12" t="s">
        <v>338</v>
      </c>
      <c r="L12">
        <v>0</v>
      </c>
      <c r="M12">
        <v>125000</v>
      </c>
      <c r="N12">
        <v>65000</v>
      </c>
      <c r="O12">
        <v>190000</v>
      </c>
      <c r="P12" t="s">
        <v>343</v>
      </c>
      <c r="Q12">
        <v>2020</v>
      </c>
      <c r="R12" t="s">
        <v>494</v>
      </c>
      <c r="T12" t="s">
        <v>495</v>
      </c>
    </row>
    <row r="13" spans="1:20" x14ac:dyDescent="0.25">
      <c r="A13" t="s">
        <v>475</v>
      </c>
      <c r="B13" t="s">
        <v>492</v>
      </c>
      <c r="C13" t="s">
        <v>20</v>
      </c>
      <c r="D13" t="s">
        <v>244</v>
      </c>
      <c r="E13" t="s">
        <v>245</v>
      </c>
      <c r="F13" t="s">
        <v>246</v>
      </c>
      <c r="G13" t="s">
        <v>497</v>
      </c>
      <c r="H13" t="s">
        <v>339</v>
      </c>
      <c r="I13" t="s">
        <v>338</v>
      </c>
      <c r="L13">
        <v>0</v>
      </c>
      <c r="M13">
        <v>250000</v>
      </c>
      <c r="N13">
        <v>250000</v>
      </c>
      <c r="O13">
        <v>500000</v>
      </c>
      <c r="P13" t="s">
        <v>343</v>
      </c>
      <c r="Q13">
        <v>2020</v>
      </c>
      <c r="R13" t="s">
        <v>494</v>
      </c>
      <c r="T13" t="s">
        <v>498</v>
      </c>
    </row>
    <row r="14" spans="1:20" x14ac:dyDescent="0.25">
      <c r="A14" t="s">
        <v>475</v>
      </c>
      <c r="B14" t="s">
        <v>499</v>
      </c>
      <c r="C14" t="s">
        <v>24</v>
      </c>
      <c r="D14" t="s">
        <v>345</v>
      </c>
      <c r="E14" t="s">
        <v>346</v>
      </c>
      <c r="F14" t="s">
        <v>347</v>
      </c>
      <c r="G14" t="s">
        <v>497</v>
      </c>
      <c r="H14" t="s">
        <v>95</v>
      </c>
      <c r="I14" t="s">
        <v>338</v>
      </c>
      <c r="L14">
        <v>600000</v>
      </c>
      <c r="M14">
        <v>0</v>
      </c>
      <c r="N14">
        <v>0</v>
      </c>
      <c r="O14">
        <v>600000</v>
      </c>
      <c r="P14" t="s">
        <v>343</v>
      </c>
      <c r="Q14">
        <v>2018</v>
      </c>
      <c r="R14" t="s">
        <v>494</v>
      </c>
      <c r="T14" t="s">
        <v>495</v>
      </c>
    </row>
    <row r="15" spans="1:20" x14ac:dyDescent="0.25">
      <c r="A15" t="s">
        <v>475</v>
      </c>
      <c r="B15" t="s">
        <v>492</v>
      </c>
      <c r="C15" t="s">
        <v>247</v>
      </c>
      <c r="D15" t="s">
        <v>248</v>
      </c>
      <c r="E15" t="s">
        <v>249</v>
      </c>
      <c r="F15" t="s">
        <v>250</v>
      </c>
      <c r="G15" t="s">
        <v>500</v>
      </c>
      <c r="H15" t="s">
        <v>339</v>
      </c>
      <c r="I15" t="s">
        <v>338</v>
      </c>
      <c r="L15">
        <v>0</v>
      </c>
      <c r="M15">
        <v>300000</v>
      </c>
      <c r="N15">
        <v>0</v>
      </c>
      <c r="O15">
        <v>300000</v>
      </c>
      <c r="P15" t="s">
        <v>343</v>
      </c>
      <c r="Q15">
        <v>2018</v>
      </c>
      <c r="R15" t="s">
        <v>494</v>
      </c>
      <c r="T15" t="s">
        <v>496</v>
      </c>
    </row>
    <row r="16" spans="1:20" x14ac:dyDescent="0.25">
      <c r="A16" t="s">
        <v>475</v>
      </c>
      <c r="B16" t="s">
        <v>492</v>
      </c>
      <c r="C16" t="s">
        <v>247</v>
      </c>
      <c r="D16" t="s">
        <v>251</v>
      </c>
      <c r="E16" t="s">
        <v>252</v>
      </c>
      <c r="F16" t="s">
        <v>253</v>
      </c>
      <c r="G16" t="s">
        <v>500</v>
      </c>
      <c r="H16" t="s">
        <v>339</v>
      </c>
      <c r="I16" t="s">
        <v>338</v>
      </c>
      <c r="L16">
        <v>0</v>
      </c>
      <c r="M16">
        <v>350000</v>
      </c>
      <c r="N16">
        <v>175000</v>
      </c>
      <c r="O16">
        <v>525000</v>
      </c>
      <c r="P16" t="s">
        <v>343</v>
      </c>
      <c r="Q16">
        <v>2020</v>
      </c>
      <c r="R16" t="s">
        <v>494</v>
      </c>
      <c r="T16" t="s">
        <v>496</v>
      </c>
    </row>
    <row r="17" spans="1:20" x14ac:dyDescent="0.25">
      <c r="A17" t="s">
        <v>475</v>
      </c>
      <c r="B17" t="s">
        <v>492</v>
      </c>
      <c r="C17" t="s">
        <v>16</v>
      </c>
      <c r="D17" t="s">
        <v>254</v>
      </c>
      <c r="E17" t="s">
        <v>255</v>
      </c>
      <c r="F17" t="s">
        <v>256</v>
      </c>
      <c r="G17" t="s">
        <v>501</v>
      </c>
      <c r="H17" t="s">
        <v>95</v>
      </c>
      <c r="I17" t="s">
        <v>338</v>
      </c>
      <c r="L17">
        <v>730664.9</v>
      </c>
      <c r="M17">
        <v>730664.9</v>
      </c>
      <c r="N17">
        <v>730664.9</v>
      </c>
      <c r="O17">
        <v>2191994.7000000002</v>
      </c>
      <c r="P17" t="s">
        <v>343</v>
      </c>
      <c r="Q17">
        <v>2020</v>
      </c>
      <c r="R17" t="s">
        <v>494</v>
      </c>
      <c r="T17" t="s">
        <v>502</v>
      </c>
    </row>
    <row r="18" spans="1:20" x14ac:dyDescent="0.25">
      <c r="A18" t="s">
        <v>475</v>
      </c>
      <c r="B18" t="s">
        <v>503</v>
      </c>
      <c r="C18" t="s">
        <v>32</v>
      </c>
      <c r="D18" t="s">
        <v>389</v>
      </c>
      <c r="E18" t="s">
        <v>390</v>
      </c>
      <c r="F18" t="s">
        <v>391</v>
      </c>
      <c r="G18" t="s">
        <v>501</v>
      </c>
      <c r="H18" t="s">
        <v>339</v>
      </c>
      <c r="I18" t="s">
        <v>338</v>
      </c>
      <c r="L18">
        <v>1000000</v>
      </c>
      <c r="M18">
        <v>500000</v>
      </c>
      <c r="N18">
        <v>250000</v>
      </c>
      <c r="O18">
        <v>1750000</v>
      </c>
      <c r="P18" t="s">
        <v>343</v>
      </c>
      <c r="Q18">
        <v>2020</v>
      </c>
      <c r="R18" t="s">
        <v>494</v>
      </c>
      <c r="T18" t="s">
        <v>502</v>
      </c>
    </row>
    <row r="19" spans="1:20" x14ac:dyDescent="0.25">
      <c r="A19" t="s">
        <v>475</v>
      </c>
      <c r="B19" t="s">
        <v>492</v>
      </c>
      <c r="C19" t="s">
        <v>16</v>
      </c>
      <c r="D19" t="s">
        <v>257</v>
      </c>
      <c r="E19" t="s">
        <v>258</v>
      </c>
      <c r="F19" t="s">
        <v>259</v>
      </c>
      <c r="G19" t="s">
        <v>501</v>
      </c>
      <c r="H19" t="s">
        <v>95</v>
      </c>
      <c r="I19" t="s">
        <v>338</v>
      </c>
      <c r="L19">
        <v>200000</v>
      </c>
      <c r="M19">
        <v>100000</v>
      </c>
      <c r="N19">
        <v>50000</v>
      </c>
      <c r="O19">
        <v>350000</v>
      </c>
      <c r="P19" t="s">
        <v>343</v>
      </c>
      <c r="Q19">
        <v>2020</v>
      </c>
      <c r="R19" t="s">
        <v>494</v>
      </c>
      <c r="T19" t="s">
        <v>502</v>
      </c>
    </row>
    <row r="20" spans="1:20" x14ac:dyDescent="0.25">
      <c r="A20" t="s">
        <v>475</v>
      </c>
      <c r="B20" t="s">
        <v>503</v>
      </c>
      <c r="C20" t="s">
        <v>32</v>
      </c>
      <c r="D20" t="s">
        <v>392</v>
      </c>
      <c r="E20" t="s">
        <v>393</v>
      </c>
      <c r="F20" t="s">
        <v>391</v>
      </c>
      <c r="G20" t="s">
        <v>501</v>
      </c>
      <c r="H20" t="s">
        <v>339</v>
      </c>
      <c r="I20" t="s">
        <v>338</v>
      </c>
      <c r="L20">
        <v>1000000</v>
      </c>
      <c r="M20">
        <v>500000</v>
      </c>
      <c r="N20">
        <v>250000</v>
      </c>
      <c r="O20">
        <v>1750000</v>
      </c>
      <c r="P20" t="s">
        <v>343</v>
      </c>
      <c r="Q20">
        <v>2020</v>
      </c>
      <c r="R20" t="s">
        <v>494</v>
      </c>
      <c r="T20" t="s">
        <v>502</v>
      </c>
    </row>
    <row r="21" spans="1:20" x14ac:dyDescent="0.25">
      <c r="A21" t="s">
        <v>475</v>
      </c>
      <c r="B21" t="s">
        <v>503</v>
      </c>
      <c r="C21" t="s">
        <v>32</v>
      </c>
      <c r="D21" t="s">
        <v>394</v>
      </c>
      <c r="E21" t="s">
        <v>395</v>
      </c>
      <c r="F21" t="s">
        <v>396</v>
      </c>
      <c r="G21" t="s">
        <v>501</v>
      </c>
      <c r="H21" t="s">
        <v>339</v>
      </c>
      <c r="I21" t="s">
        <v>338</v>
      </c>
      <c r="L21">
        <v>100000</v>
      </c>
      <c r="M21">
        <v>100000</v>
      </c>
      <c r="N21">
        <v>50000</v>
      </c>
      <c r="O21">
        <v>250000</v>
      </c>
      <c r="P21" t="s">
        <v>343</v>
      </c>
      <c r="Q21">
        <v>2020</v>
      </c>
      <c r="R21" t="s">
        <v>494</v>
      </c>
      <c r="T21" t="s">
        <v>502</v>
      </c>
    </row>
    <row r="22" spans="1:20" x14ac:dyDescent="0.25">
      <c r="A22" t="s">
        <v>475</v>
      </c>
      <c r="B22" t="s">
        <v>503</v>
      </c>
      <c r="C22" t="s">
        <v>31</v>
      </c>
      <c r="D22" t="s">
        <v>397</v>
      </c>
      <c r="E22" t="s">
        <v>398</v>
      </c>
      <c r="F22" t="s">
        <v>399</v>
      </c>
      <c r="G22" t="s">
        <v>501</v>
      </c>
      <c r="H22" t="s">
        <v>341</v>
      </c>
      <c r="I22" t="s">
        <v>338</v>
      </c>
      <c r="L22">
        <v>0</v>
      </c>
      <c r="M22">
        <v>100000</v>
      </c>
      <c r="N22">
        <v>50000</v>
      </c>
      <c r="O22">
        <v>150000</v>
      </c>
      <c r="P22" t="s">
        <v>343</v>
      </c>
      <c r="Q22">
        <v>2020</v>
      </c>
      <c r="R22" t="s">
        <v>494</v>
      </c>
      <c r="T22" t="s">
        <v>502</v>
      </c>
    </row>
    <row r="23" spans="1:20" x14ac:dyDescent="0.25">
      <c r="A23" t="s">
        <v>475</v>
      </c>
      <c r="B23" t="s">
        <v>503</v>
      </c>
      <c r="C23" t="s">
        <v>31</v>
      </c>
      <c r="D23" t="s">
        <v>400</v>
      </c>
      <c r="E23" t="s">
        <v>401</v>
      </c>
      <c r="F23" t="s">
        <v>402</v>
      </c>
      <c r="G23" t="s">
        <v>501</v>
      </c>
      <c r="H23" t="s">
        <v>341</v>
      </c>
      <c r="I23" t="s">
        <v>338</v>
      </c>
      <c r="L23">
        <v>0</v>
      </c>
      <c r="M23">
        <v>100000</v>
      </c>
      <c r="N23">
        <v>50000</v>
      </c>
      <c r="O23">
        <v>150000</v>
      </c>
      <c r="P23" t="s">
        <v>343</v>
      </c>
      <c r="Q23">
        <v>2020</v>
      </c>
      <c r="R23" t="s">
        <v>494</v>
      </c>
      <c r="T23" t="s">
        <v>502</v>
      </c>
    </row>
    <row r="24" spans="1:20" x14ac:dyDescent="0.25">
      <c r="A24" t="s">
        <v>475</v>
      </c>
      <c r="B24" t="s">
        <v>492</v>
      </c>
      <c r="C24" t="s">
        <v>260</v>
      </c>
      <c r="D24" t="s">
        <v>261</v>
      </c>
      <c r="E24" t="s">
        <v>262</v>
      </c>
      <c r="F24" t="s">
        <v>246</v>
      </c>
      <c r="G24" t="s">
        <v>501</v>
      </c>
      <c r="H24" t="s">
        <v>341</v>
      </c>
      <c r="I24" t="s">
        <v>338</v>
      </c>
      <c r="L24">
        <v>100000</v>
      </c>
      <c r="M24">
        <v>50000</v>
      </c>
      <c r="N24">
        <v>25000</v>
      </c>
      <c r="O24">
        <v>175000</v>
      </c>
      <c r="P24" t="s">
        <v>343</v>
      </c>
      <c r="Q24">
        <v>2020</v>
      </c>
      <c r="R24" t="s">
        <v>494</v>
      </c>
      <c r="T24" t="s">
        <v>502</v>
      </c>
    </row>
    <row r="25" spans="1:20" x14ac:dyDescent="0.25">
      <c r="A25" t="s">
        <v>475</v>
      </c>
      <c r="B25" t="s">
        <v>492</v>
      </c>
      <c r="C25" t="s">
        <v>260</v>
      </c>
      <c r="D25" t="s">
        <v>263</v>
      </c>
      <c r="E25" t="s">
        <v>264</v>
      </c>
      <c r="G25" t="s">
        <v>501</v>
      </c>
      <c r="H25" t="s">
        <v>342</v>
      </c>
      <c r="I25" t="s">
        <v>338</v>
      </c>
      <c r="L25">
        <v>0</v>
      </c>
      <c r="M25">
        <v>0</v>
      </c>
      <c r="N25">
        <v>0</v>
      </c>
      <c r="P25" t="s">
        <v>343</v>
      </c>
      <c r="T25" t="s">
        <v>502</v>
      </c>
    </row>
    <row r="26" spans="1:20" x14ac:dyDescent="0.25">
      <c r="A26" t="s">
        <v>475</v>
      </c>
      <c r="B26" t="s">
        <v>492</v>
      </c>
      <c r="C26" t="s">
        <v>15</v>
      </c>
      <c r="D26" t="s">
        <v>265</v>
      </c>
      <c r="E26" t="s">
        <v>266</v>
      </c>
      <c r="F26" t="s">
        <v>267</v>
      </c>
      <c r="G26" t="s">
        <v>501</v>
      </c>
      <c r="H26" t="s">
        <v>95</v>
      </c>
      <c r="I26" t="s">
        <v>338</v>
      </c>
      <c r="L26">
        <v>0</v>
      </c>
      <c r="M26">
        <v>257756.74</v>
      </c>
      <c r="N26">
        <v>0</v>
      </c>
      <c r="O26">
        <v>257756.74</v>
      </c>
      <c r="P26" t="s">
        <v>343</v>
      </c>
      <c r="Q26">
        <v>2020</v>
      </c>
      <c r="R26" t="s">
        <v>494</v>
      </c>
      <c r="T26" t="s">
        <v>502</v>
      </c>
    </row>
    <row r="27" spans="1:20" x14ac:dyDescent="0.25">
      <c r="A27" t="s">
        <v>475</v>
      </c>
      <c r="B27" t="s">
        <v>492</v>
      </c>
      <c r="C27" t="s">
        <v>260</v>
      </c>
      <c r="D27" t="s">
        <v>268</v>
      </c>
      <c r="E27" t="s">
        <v>269</v>
      </c>
      <c r="F27" t="s">
        <v>270</v>
      </c>
      <c r="G27" t="s">
        <v>501</v>
      </c>
      <c r="H27" t="s">
        <v>339</v>
      </c>
      <c r="I27" t="s">
        <v>338</v>
      </c>
      <c r="L27">
        <v>1000000</v>
      </c>
      <c r="M27">
        <v>1000000</v>
      </c>
      <c r="N27">
        <v>750000</v>
      </c>
      <c r="O27">
        <v>2750000</v>
      </c>
      <c r="P27" t="s">
        <v>343</v>
      </c>
      <c r="Q27">
        <v>2020</v>
      </c>
      <c r="R27" t="s">
        <v>494</v>
      </c>
      <c r="T27" t="s">
        <v>502</v>
      </c>
    </row>
    <row r="28" spans="1:20" x14ac:dyDescent="0.25">
      <c r="A28" t="s">
        <v>475</v>
      </c>
      <c r="B28" t="s">
        <v>492</v>
      </c>
      <c r="C28" t="s">
        <v>260</v>
      </c>
      <c r="D28" t="s">
        <v>271</v>
      </c>
      <c r="E28" t="s">
        <v>272</v>
      </c>
      <c r="F28" t="s">
        <v>233</v>
      </c>
      <c r="G28" t="s">
        <v>501</v>
      </c>
      <c r="H28" t="s">
        <v>123</v>
      </c>
      <c r="I28" t="s">
        <v>338</v>
      </c>
      <c r="L28">
        <v>1000000</v>
      </c>
      <c r="M28">
        <v>1150000</v>
      </c>
      <c r="N28">
        <v>0</v>
      </c>
      <c r="O28">
        <v>2150000</v>
      </c>
      <c r="P28" t="s">
        <v>343</v>
      </c>
      <c r="Q28">
        <v>2020</v>
      </c>
      <c r="R28" t="s">
        <v>494</v>
      </c>
      <c r="T28" t="s">
        <v>496</v>
      </c>
    </row>
    <row r="29" spans="1:20" x14ac:dyDescent="0.25">
      <c r="A29" t="s">
        <v>475</v>
      </c>
      <c r="B29" t="s">
        <v>492</v>
      </c>
      <c r="C29" t="s">
        <v>16</v>
      </c>
      <c r="D29" t="s">
        <v>273</v>
      </c>
      <c r="E29" t="s">
        <v>274</v>
      </c>
      <c r="F29" t="s">
        <v>236</v>
      </c>
      <c r="G29" t="s">
        <v>501</v>
      </c>
      <c r="H29" t="s">
        <v>95</v>
      </c>
      <c r="L29">
        <v>90000</v>
      </c>
      <c r="M29">
        <v>0</v>
      </c>
      <c r="N29">
        <v>0</v>
      </c>
      <c r="O29">
        <v>90000</v>
      </c>
      <c r="P29" t="s">
        <v>343</v>
      </c>
      <c r="Q29">
        <v>2018</v>
      </c>
      <c r="R29" t="s">
        <v>494</v>
      </c>
      <c r="T29" t="s">
        <v>502</v>
      </c>
    </row>
    <row r="30" spans="1:20" x14ac:dyDescent="0.25">
      <c r="A30" t="s">
        <v>475</v>
      </c>
      <c r="B30" t="s">
        <v>492</v>
      </c>
      <c r="C30" t="s">
        <v>16</v>
      </c>
      <c r="D30" t="s">
        <v>275</v>
      </c>
      <c r="E30" t="s">
        <v>276</v>
      </c>
      <c r="F30" t="s">
        <v>246</v>
      </c>
      <c r="G30" t="s">
        <v>504</v>
      </c>
      <c r="H30" t="s">
        <v>341</v>
      </c>
      <c r="I30" t="s">
        <v>338</v>
      </c>
      <c r="L30">
        <v>200000</v>
      </c>
      <c r="M30">
        <v>100000</v>
      </c>
      <c r="N30">
        <v>50000</v>
      </c>
      <c r="O30">
        <v>350000</v>
      </c>
      <c r="P30" t="s">
        <v>343</v>
      </c>
      <c r="Q30">
        <v>2020</v>
      </c>
      <c r="R30" t="s">
        <v>494</v>
      </c>
      <c r="T30" t="s">
        <v>498</v>
      </c>
    </row>
    <row r="31" spans="1:20" x14ac:dyDescent="0.25">
      <c r="A31" t="s">
        <v>475</v>
      </c>
      <c r="B31" t="s">
        <v>492</v>
      </c>
      <c r="C31" t="s">
        <v>260</v>
      </c>
      <c r="D31" t="s">
        <v>277</v>
      </c>
      <c r="E31" t="s">
        <v>278</v>
      </c>
      <c r="F31" t="s">
        <v>279</v>
      </c>
      <c r="G31" t="s">
        <v>504</v>
      </c>
      <c r="H31" t="s">
        <v>123</v>
      </c>
      <c r="I31" t="s">
        <v>338</v>
      </c>
      <c r="L31">
        <v>0</v>
      </c>
      <c r="M31">
        <v>0</v>
      </c>
      <c r="N31">
        <v>0</v>
      </c>
      <c r="O31">
        <v>0</v>
      </c>
      <c r="P31" t="s">
        <v>343</v>
      </c>
      <c r="Q31">
        <v>2020</v>
      </c>
      <c r="R31" t="s">
        <v>494</v>
      </c>
      <c r="T31" t="s">
        <v>496</v>
      </c>
    </row>
    <row r="32" spans="1:20" x14ac:dyDescent="0.25">
      <c r="A32" t="s">
        <v>475</v>
      </c>
      <c r="B32" t="s">
        <v>492</v>
      </c>
      <c r="C32" t="s">
        <v>16</v>
      </c>
      <c r="D32" t="s">
        <v>280</v>
      </c>
      <c r="E32" t="s">
        <v>281</v>
      </c>
      <c r="F32" t="s">
        <v>236</v>
      </c>
      <c r="G32" t="s">
        <v>504</v>
      </c>
      <c r="H32" t="s">
        <v>339</v>
      </c>
      <c r="I32" t="s">
        <v>338</v>
      </c>
      <c r="L32">
        <v>0</v>
      </c>
      <c r="M32">
        <v>500000</v>
      </c>
      <c r="N32">
        <v>250000</v>
      </c>
      <c r="O32">
        <v>750000</v>
      </c>
      <c r="P32" t="s">
        <v>343</v>
      </c>
      <c r="Q32">
        <v>2020</v>
      </c>
      <c r="R32" t="s">
        <v>494</v>
      </c>
      <c r="T32" t="s">
        <v>502</v>
      </c>
    </row>
    <row r="33" spans="1:20" x14ac:dyDescent="0.25">
      <c r="A33" t="s">
        <v>475</v>
      </c>
      <c r="B33" t="s">
        <v>492</v>
      </c>
      <c r="C33" t="s">
        <v>16</v>
      </c>
      <c r="D33" t="s">
        <v>282</v>
      </c>
      <c r="E33" t="s">
        <v>283</v>
      </c>
      <c r="F33" t="s">
        <v>284</v>
      </c>
      <c r="G33" t="s">
        <v>504</v>
      </c>
      <c r="H33" t="s">
        <v>95</v>
      </c>
      <c r="I33" t="s">
        <v>338</v>
      </c>
      <c r="L33">
        <v>500000</v>
      </c>
      <c r="M33">
        <v>500000</v>
      </c>
      <c r="N33">
        <v>0</v>
      </c>
      <c r="O33">
        <v>1000000</v>
      </c>
      <c r="P33" t="s">
        <v>343</v>
      </c>
      <c r="Q33">
        <v>2019</v>
      </c>
      <c r="R33" t="s">
        <v>494</v>
      </c>
      <c r="T33" t="s">
        <v>496</v>
      </c>
    </row>
    <row r="34" spans="1:20" x14ac:dyDescent="0.25">
      <c r="A34" t="s">
        <v>475</v>
      </c>
      <c r="B34" t="s">
        <v>492</v>
      </c>
      <c r="C34" t="s">
        <v>16</v>
      </c>
      <c r="D34" t="s">
        <v>285</v>
      </c>
      <c r="E34" t="s">
        <v>286</v>
      </c>
      <c r="F34" t="s">
        <v>287</v>
      </c>
      <c r="G34" t="s">
        <v>504</v>
      </c>
      <c r="H34" t="s">
        <v>341</v>
      </c>
      <c r="I34" t="s">
        <v>338</v>
      </c>
      <c r="L34">
        <v>500000</v>
      </c>
      <c r="M34">
        <v>500000</v>
      </c>
      <c r="N34">
        <v>0</v>
      </c>
      <c r="O34">
        <v>1000000</v>
      </c>
      <c r="P34" t="s">
        <v>343</v>
      </c>
      <c r="Q34">
        <v>2019</v>
      </c>
      <c r="R34" t="s">
        <v>494</v>
      </c>
      <c r="T34" t="s">
        <v>496</v>
      </c>
    </row>
    <row r="35" spans="1:20" x14ac:dyDescent="0.25">
      <c r="A35" t="s">
        <v>475</v>
      </c>
      <c r="B35" t="s">
        <v>492</v>
      </c>
      <c r="C35" t="s">
        <v>16</v>
      </c>
      <c r="D35" t="s">
        <v>288</v>
      </c>
      <c r="E35" t="s">
        <v>289</v>
      </c>
      <c r="F35" t="s">
        <v>246</v>
      </c>
      <c r="G35" t="s">
        <v>504</v>
      </c>
      <c r="H35" t="s">
        <v>339</v>
      </c>
      <c r="I35" t="s">
        <v>338</v>
      </c>
      <c r="L35">
        <v>1000000</v>
      </c>
      <c r="M35">
        <v>500000</v>
      </c>
      <c r="N35">
        <v>250000</v>
      </c>
      <c r="O35">
        <v>1750000</v>
      </c>
      <c r="P35" t="s">
        <v>343</v>
      </c>
      <c r="Q35">
        <v>2020</v>
      </c>
      <c r="R35" t="s">
        <v>494</v>
      </c>
      <c r="T35" t="s">
        <v>495</v>
      </c>
    </row>
    <row r="36" spans="1:20" x14ac:dyDescent="0.25">
      <c r="A36" t="s">
        <v>475</v>
      </c>
      <c r="B36" t="s">
        <v>492</v>
      </c>
      <c r="C36" t="s">
        <v>16</v>
      </c>
      <c r="D36" t="s">
        <v>290</v>
      </c>
      <c r="E36" t="s">
        <v>291</v>
      </c>
      <c r="F36" t="s">
        <v>246</v>
      </c>
      <c r="G36" t="s">
        <v>504</v>
      </c>
      <c r="H36" t="s">
        <v>342</v>
      </c>
      <c r="I36" t="s">
        <v>338</v>
      </c>
      <c r="L36">
        <v>500000</v>
      </c>
      <c r="M36">
        <v>500000</v>
      </c>
      <c r="N36">
        <v>0</v>
      </c>
      <c r="O36">
        <v>1000000</v>
      </c>
      <c r="P36" t="s">
        <v>343</v>
      </c>
      <c r="Q36">
        <v>2019</v>
      </c>
      <c r="R36" t="s">
        <v>494</v>
      </c>
      <c r="T36" t="s">
        <v>498</v>
      </c>
    </row>
    <row r="37" spans="1:20" x14ac:dyDescent="0.25">
      <c r="A37" t="s">
        <v>475</v>
      </c>
      <c r="B37" t="s">
        <v>505</v>
      </c>
      <c r="C37" t="s">
        <v>26</v>
      </c>
      <c r="D37" t="s">
        <v>366</v>
      </c>
      <c r="E37" t="s">
        <v>367</v>
      </c>
      <c r="F37" t="s">
        <v>368</v>
      </c>
      <c r="G37" t="s">
        <v>504</v>
      </c>
      <c r="H37" t="s">
        <v>95</v>
      </c>
      <c r="I37" t="s">
        <v>338</v>
      </c>
      <c r="L37">
        <v>400000</v>
      </c>
      <c r="M37">
        <v>200000</v>
      </c>
      <c r="N37">
        <v>100000</v>
      </c>
      <c r="O37">
        <v>700000</v>
      </c>
      <c r="P37" t="s">
        <v>343</v>
      </c>
      <c r="Q37">
        <v>2020</v>
      </c>
      <c r="R37" t="s">
        <v>494</v>
      </c>
      <c r="T37" t="s">
        <v>498</v>
      </c>
    </row>
    <row r="38" spans="1:20" x14ac:dyDescent="0.25">
      <c r="A38" t="s">
        <v>475</v>
      </c>
      <c r="B38" t="s">
        <v>492</v>
      </c>
      <c r="C38" t="s">
        <v>260</v>
      </c>
      <c r="D38" t="s">
        <v>292</v>
      </c>
      <c r="E38" t="s">
        <v>293</v>
      </c>
      <c r="F38" t="s">
        <v>233</v>
      </c>
      <c r="G38" t="s">
        <v>506</v>
      </c>
      <c r="H38" t="s">
        <v>123</v>
      </c>
      <c r="I38" t="s">
        <v>338</v>
      </c>
      <c r="L38">
        <v>1500000</v>
      </c>
      <c r="M38">
        <v>1389975.46</v>
      </c>
      <c r="N38">
        <v>0</v>
      </c>
      <c r="O38">
        <v>2889975.46</v>
      </c>
      <c r="P38" t="s">
        <v>343</v>
      </c>
      <c r="Q38">
        <v>2019</v>
      </c>
      <c r="R38" t="s">
        <v>494</v>
      </c>
      <c r="T38" t="s">
        <v>496</v>
      </c>
    </row>
    <row r="39" spans="1:20" x14ac:dyDescent="0.25">
      <c r="A39" t="s">
        <v>475</v>
      </c>
      <c r="B39" t="s">
        <v>499</v>
      </c>
      <c r="C39" t="s">
        <v>22</v>
      </c>
      <c r="D39" t="s">
        <v>348</v>
      </c>
      <c r="E39" t="s">
        <v>349</v>
      </c>
      <c r="F39" t="s">
        <v>233</v>
      </c>
      <c r="G39" t="s">
        <v>507</v>
      </c>
      <c r="H39" t="s">
        <v>123</v>
      </c>
      <c r="I39" t="s">
        <v>338</v>
      </c>
      <c r="L39">
        <v>2100000</v>
      </c>
      <c r="M39">
        <v>844089.29999999981</v>
      </c>
      <c r="O39">
        <v>2944089.3</v>
      </c>
      <c r="P39" t="s">
        <v>343</v>
      </c>
      <c r="Q39">
        <v>2020</v>
      </c>
      <c r="R39" t="s">
        <v>494</v>
      </c>
      <c r="T39" t="s">
        <v>496</v>
      </c>
    </row>
    <row r="40" spans="1:20" x14ac:dyDescent="0.25">
      <c r="A40" t="s">
        <v>475</v>
      </c>
      <c r="B40" t="s">
        <v>499</v>
      </c>
      <c r="C40" t="s">
        <v>22</v>
      </c>
      <c r="D40" t="s">
        <v>350</v>
      </c>
      <c r="E40" t="s">
        <v>351</v>
      </c>
      <c r="F40" t="s">
        <v>233</v>
      </c>
      <c r="G40" t="s">
        <v>507</v>
      </c>
      <c r="H40" t="s">
        <v>341</v>
      </c>
      <c r="I40" t="s">
        <v>338</v>
      </c>
      <c r="L40">
        <v>300000</v>
      </c>
      <c r="M40">
        <v>300000</v>
      </c>
      <c r="N40">
        <v>100000</v>
      </c>
      <c r="O40">
        <v>700000</v>
      </c>
      <c r="P40" t="s">
        <v>343</v>
      </c>
      <c r="Q40">
        <v>2020</v>
      </c>
      <c r="R40" t="s">
        <v>494</v>
      </c>
      <c r="T40" t="s">
        <v>496</v>
      </c>
    </row>
    <row r="41" spans="1:20" x14ac:dyDescent="0.25">
      <c r="A41" t="s">
        <v>475</v>
      </c>
      <c r="B41" t="s">
        <v>499</v>
      </c>
      <c r="C41" t="s">
        <v>23</v>
      </c>
      <c r="D41" t="s">
        <v>352</v>
      </c>
      <c r="E41" t="s">
        <v>353</v>
      </c>
      <c r="F41" t="s">
        <v>354</v>
      </c>
      <c r="G41" t="s">
        <v>507</v>
      </c>
      <c r="H41" t="s">
        <v>123</v>
      </c>
      <c r="I41" t="s">
        <v>338</v>
      </c>
      <c r="L41">
        <v>1375000</v>
      </c>
      <c r="M41">
        <v>0</v>
      </c>
      <c r="N41">
        <v>0</v>
      </c>
      <c r="O41">
        <v>1375000</v>
      </c>
      <c r="P41" t="s">
        <v>343</v>
      </c>
      <c r="Q41">
        <v>2020</v>
      </c>
      <c r="R41" t="s">
        <v>494</v>
      </c>
      <c r="T41" t="s">
        <v>495</v>
      </c>
    </row>
    <row r="42" spans="1:20" x14ac:dyDescent="0.25">
      <c r="A42" t="s">
        <v>475</v>
      </c>
      <c r="B42" t="s">
        <v>492</v>
      </c>
      <c r="C42" t="s">
        <v>16</v>
      </c>
      <c r="D42" t="s">
        <v>294</v>
      </c>
      <c r="E42" t="s">
        <v>295</v>
      </c>
      <c r="F42" t="s">
        <v>236</v>
      </c>
      <c r="G42" t="s">
        <v>508</v>
      </c>
      <c r="H42" t="s">
        <v>95</v>
      </c>
      <c r="I42" t="s">
        <v>338</v>
      </c>
      <c r="L42">
        <v>2200000</v>
      </c>
      <c r="M42">
        <v>0</v>
      </c>
      <c r="N42">
        <v>0</v>
      </c>
      <c r="O42">
        <v>2200000</v>
      </c>
      <c r="P42" t="s">
        <v>343</v>
      </c>
      <c r="Q42">
        <v>2020</v>
      </c>
      <c r="R42" t="s">
        <v>494</v>
      </c>
      <c r="T42" t="s">
        <v>502</v>
      </c>
    </row>
    <row r="43" spans="1:20" x14ac:dyDescent="0.25">
      <c r="A43" t="s">
        <v>475</v>
      </c>
      <c r="B43" t="s">
        <v>492</v>
      </c>
      <c r="C43" t="s">
        <v>16</v>
      </c>
      <c r="D43" t="s">
        <v>296</v>
      </c>
      <c r="E43" t="s">
        <v>297</v>
      </c>
      <c r="F43" t="s">
        <v>236</v>
      </c>
      <c r="G43" t="s">
        <v>508</v>
      </c>
      <c r="H43" t="s">
        <v>339</v>
      </c>
      <c r="I43" t="s">
        <v>338</v>
      </c>
      <c r="L43">
        <v>0</v>
      </c>
      <c r="M43">
        <v>3300000</v>
      </c>
      <c r="N43">
        <v>0</v>
      </c>
      <c r="O43">
        <v>3300000</v>
      </c>
      <c r="P43" t="s">
        <v>343</v>
      </c>
      <c r="Q43">
        <v>2020</v>
      </c>
      <c r="R43" t="s">
        <v>494</v>
      </c>
      <c r="T43" t="s">
        <v>502</v>
      </c>
    </row>
    <row r="44" spans="1:20" x14ac:dyDescent="0.25">
      <c r="A44" t="s">
        <v>475</v>
      </c>
      <c r="B44" t="s">
        <v>492</v>
      </c>
      <c r="C44" t="s">
        <v>16</v>
      </c>
      <c r="D44" t="s">
        <v>298</v>
      </c>
      <c r="E44" t="s">
        <v>299</v>
      </c>
      <c r="F44" t="s">
        <v>236</v>
      </c>
      <c r="G44" t="s">
        <v>508</v>
      </c>
      <c r="H44" t="s">
        <v>341</v>
      </c>
      <c r="I44" t="s">
        <v>338</v>
      </c>
      <c r="L44">
        <v>0</v>
      </c>
      <c r="M44">
        <v>1000000</v>
      </c>
      <c r="N44">
        <v>0</v>
      </c>
      <c r="O44">
        <v>1000000</v>
      </c>
      <c r="P44" t="s">
        <v>343</v>
      </c>
      <c r="Q44">
        <v>2019</v>
      </c>
      <c r="R44" t="s">
        <v>494</v>
      </c>
      <c r="T44" t="s">
        <v>502</v>
      </c>
    </row>
    <row r="45" spans="1:20" x14ac:dyDescent="0.25">
      <c r="A45" t="s">
        <v>475</v>
      </c>
      <c r="B45" t="s">
        <v>441</v>
      </c>
      <c r="C45" t="s">
        <v>446</v>
      </c>
      <c r="D45" t="s">
        <v>447</v>
      </c>
      <c r="E45" t="s">
        <v>448</v>
      </c>
      <c r="F45" t="s">
        <v>449</v>
      </c>
      <c r="G45" t="s">
        <v>508</v>
      </c>
      <c r="H45" t="s">
        <v>123</v>
      </c>
      <c r="I45" t="s">
        <v>338</v>
      </c>
      <c r="L45">
        <v>774472.43</v>
      </c>
      <c r="M45">
        <v>500000</v>
      </c>
      <c r="N45">
        <v>125000</v>
      </c>
      <c r="O45">
        <v>1399472.4300000002</v>
      </c>
      <c r="P45" t="s">
        <v>343</v>
      </c>
      <c r="Q45">
        <v>2020</v>
      </c>
      <c r="R45" t="s">
        <v>494</v>
      </c>
      <c r="T45" t="s">
        <v>502</v>
      </c>
    </row>
    <row r="46" spans="1:20" x14ac:dyDescent="0.25">
      <c r="A46" t="s">
        <v>475</v>
      </c>
      <c r="B46" t="s">
        <v>492</v>
      </c>
      <c r="C46" t="s">
        <v>16</v>
      </c>
      <c r="D46" t="s">
        <v>300</v>
      </c>
      <c r="E46" t="s">
        <v>301</v>
      </c>
      <c r="F46" t="s">
        <v>302</v>
      </c>
      <c r="G46" t="s">
        <v>508</v>
      </c>
      <c r="H46" t="s">
        <v>339</v>
      </c>
      <c r="I46" t="s">
        <v>338</v>
      </c>
      <c r="L46">
        <v>300000</v>
      </c>
      <c r="M46">
        <v>0</v>
      </c>
      <c r="N46">
        <v>0</v>
      </c>
      <c r="O46">
        <v>300000</v>
      </c>
      <c r="P46" t="s">
        <v>343</v>
      </c>
      <c r="Q46">
        <v>2019</v>
      </c>
      <c r="R46" t="s">
        <v>494</v>
      </c>
      <c r="T46" t="s">
        <v>502</v>
      </c>
    </row>
    <row r="47" spans="1:20" x14ac:dyDescent="0.25">
      <c r="A47" t="s">
        <v>475</v>
      </c>
      <c r="B47" t="s">
        <v>492</v>
      </c>
      <c r="C47" t="s">
        <v>16</v>
      </c>
      <c r="D47" t="s">
        <v>303</v>
      </c>
      <c r="E47" t="s">
        <v>304</v>
      </c>
      <c r="F47" t="s">
        <v>305</v>
      </c>
      <c r="G47" t="s">
        <v>508</v>
      </c>
      <c r="H47" t="s">
        <v>339</v>
      </c>
      <c r="I47" t="s">
        <v>338</v>
      </c>
      <c r="L47">
        <v>600000</v>
      </c>
      <c r="M47">
        <v>0</v>
      </c>
      <c r="N47">
        <v>0</v>
      </c>
      <c r="O47">
        <v>600000</v>
      </c>
      <c r="P47" t="s">
        <v>343</v>
      </c>
      <c r="Q47">
        <v>2019</v>
      </c>
      <c r="R47" t="s">
        <v>494</v>
      </c>
      <c r="T47" t="s">
        <v>502</v>
      </c>
    </row>
    <row r="48" spans="1:20" x14ac:dyDescent="0.25">
      <c r="A48" t="s">
        <v>475</v>
      </c>
      <c r="B48" t="s">
        <v>492</v>
      </c>
      <c r="C48" t="s">
        <v>16</v>
      </c>
      <c r="D48" t="s">
        <v>306</v>
      </c>
      <c r="E48" t="s">
        <v>307</v>
      </c>
      <c r="F48" t="s">
        <v>94</v>
      </c>
      <c r="G48" t="s">
        <v>509</v>
      </c>
      <c r="H48" t="s">
        <v>341</v>
      </c>
      <c r="I48" t="s">
        <v>338</v>
      </c>
      <c r="L48">
        <v>300000</v>
      </c>
      <c r="M48">
        <v>150000</v>
      </c>
      <c r="N48">
        <v>75000</v>
      </c>
      <c r="O48">
        <v>525000</v>
      </c>
      <c r="P48" t="s">
        <v>343</v>
      </c>
      <c r="Q48">
        <v>2020</v>
      </c>
      <c r="R48" t="s">
        <v>494</v>
      </c>
      <c r="T48" t="s">
        <v>496</v>
      </c>
    </row>
    <row r="49" spans="1:20" x14ac:dyDescent="0.25">
      <c r="A49" t="s">
        <v>475</v>
      </c>
      <c r="B49" t="s">
        <v>492</v>
      </c>
      <c r="C49" t="s">
        <v>16</v>
      </c>
      <c r="D49" t="s">
        <v>308</v>
      </c>
      <c r="E49" t="s">
        <v>309</v>
      </c>
      <c r="F49" t="s">
        <v>310</v>
      </c>
      <c r="G49" t="s">
        <v>509</v>
      </c>
      <c r="H49" t="s">
        <v>339</v>
      </c>
      <c r="I49" t="s">
        <v>338</v>
      </c>
      <c r="L49">
        <v>0</v>
      </c>
      <c r="M49">
        <v>3350000</v>
      </c>
      <c r="N49">
        <v>75000</v>
      </c>
      <c r="O49">
        <v>3425000</v>
      </c>
      <c r="P49" t="s">
        <v>343</v>
      </c>
      <c r="Q49">
        <v>2020</v>
      </c>
      <c r="R49" t="s">
        <v>494</v>
      </c>
      <c r="T49" t="s">
        <v>502</v>
      </c>
    </row>
    <row r="50" spans="1:20" x14ac:dyDescent="0.25">
      <c r="A50" t="s">
        <v>475</v>
      </c>
      <c r="B50" t="s">
        <v>499</v>
      </c>
      <c r="C50" t="s">
        <v>21</v>
      </c>
      <c r="D50" t="s">
        <v>355</v>
      </c>
      <c r="E50" t="s">
        <v>356</v>
      </c>
      <c r="F50" t="s">
        <v>357</v>
      </c>
      <c r="G50" t="s">
        <v>509</v>
      </c>
      <c r="H50" t="s">
        <v>95</v>
      </c>
      <c r="I50" t="s">
        <v>338</v>
      </c>
      <c r="L50">
        <v>0</v>
      </c>
      <c r="M50">
        <v>150000</v>
      </c>
      <c r="N50">
        <v>75000</v>
      </c>
      <c r="O50">
        <v>225000</v>
      </c>
      <c r="P50" t="s">
        <v>343</v>
      </c>
      <c r="Q50">
        <v>2020</v>
      </c>
      <c r="R50" t="s">
        <v>494</v>
      </c>
      <c r="T50" t="s">
        <v>495</v>
      </c>
    </row>
    <row r="51" spans="1:20" x14ac:dyDescent="0.25">
      <c r="A51" t="s">
        <v>475</v>
      </c>
      <c r="B51" t="s">
        <v>492</v>
      </c>
      <c r="C51" t="s">
        <v>18</v>
      </c>
      <c r="D51" t="s">
        <v>311</v>
      </c>
      <c r="E51" t="s">
        <v>312</v>
      </c>
      <c r="F51" t="s">
        <v>246</v>
      </c>
      <c r="G51" t="s">
        <v>509</v>
      </c>
      <c r="H51" t="s">
        <v>95</v>
      </c>
      <c r="I51" t="s">
        <v>338</v>
      </c>
      <c r="L51">
        <v>1000000</v>
      </c>
      <c r="M51">
        <v>300000</v>
      </c>
      <c r="N51">
        <v>50000</v>
      </c>
      <c r="O51">
        <v>1350000</v>
      </c>
      <c r="P51" t="s">
        <v>343</v>
      </c>
      <c r="Q51">
        <v>2020</v>
      </c>
      <c r="R51" t="s">
        <v>494</v>
      </c>
      <c r="T51" t="s">
        <v>496</v>
      </c>
    </row>
    <row r="52" spans="1:20" x14ac:dyDescent="0.25">
      <c r="A52" t="s">
        <v>475</v>
      </c>
      <c r="B52" t="s">
        <v>492</v>
      </c>
      <c r="C52" t="s">
        <v>18</v>
      </c>
      <c r="D52" t="s">
        <v>313</v>
      </c>
      <c r="E52" t="s">
        <v>314</v>
      </c>
      <c r="F52" t="s">
        <v>246</v>
      </c>
      <c r="G52" t="s">
        <v>509</v>
      </c>
      <c r="H52" t="s">
        <v>341</v>
      </c>
      <c r="I52" t="s">
        <v>338</v>
      </c>
      <c r="L52">
        <v>1000000</v>
      </c>
      <c r="M52">
        <v>1000000</v>
      </c>
      <c r="N52">
        <v>1000000</v>
      </c>
      <c r="O52">
        <v>3000000</v>
      </c>
      <c r="P52" t="s">
        <v>343</v>
      </c>
      <c r="Q52">
        <v>2019</v>
      </c>
      <c r="R52" t="s">
        <v>494</v>
      </c>
      <c r="T52" t="s">
        <v>496</v>
      </c>
    </row>
    <row r="53" spans="1:20" x14ac:dyDescent="0.25">
      <c r="A53" t="s">
        <v>475</v>
      </c>
      <c r="B53" t="s">
        <v>492</v>
      </c>
      <c r="C53" t="s">
        <v>18</v>
      </c>
      <c r="D53" t="s">
        <v>315</v>
      </c>
      <c r="E53" t="s">
        <v>316</v>
      </c>
      <c r="F53" t="s">
        <v>246</v>
      </c>
      <c r="G53" t="s">
        <v>509</v>
      </c>
      <c r="H53" t="s">
        <v>341</v>
      </c>
      <c r="I53" t="s">
        <v>338</v>
      </c>
      <c r="L53">
        <v>0</v>
      </c>
      <c r="M53">
        <v>500000</v>
      </c>
      <c r="N53">
        <v>250000</v>
      </c>
      <c r="O53">
        <v>750000</v>
      </c>
      <c r="P53" t="s">
        <v>343</v>
      </c>
      <c r="Q53">
        <v>2020</v>
      </c>
      <c r="R53" t="s">
        <v>494</v>
      </c>
      <c r="T53" t="s">
        <v>496</v>
      </c>
    </row>
    <row r="54" spans="1:20" x14ac:dyDescent="0.25">
      <c r="A54" t="s">
        <v>475</v>
      </c>
      <c r="B54" t="s">
        <v>492</v>
      </c>
      <c r="C54" t="s">
        <v>16</v>
      </c>
      <c r="D54" t="s">
        <v>317</v>
      </c>
      <c r="E54" t="s">
        <v>318</v>
      </c>
      <c r="F54" t="s">
        <v>246</v>
      </c>
      <c r="G54" t="s">
        <v>509</v>
      </c>
      <c r="H54" t="s">
        <v>341</v>
      </c>
      <c r="I54" t="s">
        <v>338</v>
      </c>
      <c r="L54">
        <v>300000</v>
      </c>
      <c r="M54">
        <v>150000</v>
      </c>
      <c r="N54">
        <v>75000</v>
      </c>
      <c r="O54">
        <v>525000</v>
      </c>
      <c r="P54" t="s">
        <v>343</v>
      </c>
      <c r="Q54">
        <v>2020</v>
      </c>
      <c r="R54" t="s">
        <v>494</v>
      </c>
      <c r="T54" t="s">
        <v>496</v>
      </c>
    </row>
    <row r="55" spans="1:20" x14ac:dyDescent="0.25">
      <c r="A55" t="s">
        <v>475</v>
      </c>
      <c r="B55" t="s">
        <v>492</v>
      </c>
      <c r="C55" t="s">
        <v>20</v>
      </c>
      <c r="D55" t="s">
        <v>319</v>
      </c>
      <c r="E55" t="s">
        <v>320</v>
      </c>
      <c r="F55" t="s">
        <v>246</v>
      </c>
      <c r="G55" t="s">
        <v>509</v>
      </c>
      <c r="H55" t="s">
        <v>341</v>
      </c>
      <c r="I55" t="s">
        <v>338</v>
      </c>
      <c r="L55">
        <v>300000</v>
      </c>
      <c r="M55">
        <v>100000</v>
      </c>
      <c r="N55">
        <v>50000</v>
      </c>
      <c r="O55">
        <v>450000</v>
      </c>
      <c r="P55" t="s">
        <v>343</v>
      </c>
      <c r="Q55">
        <v>2020</v>
      </c>
      <c r="R55" t="s">
        <v>494</v>
      </c>
      <c r="T55" t="s">
        <v>496</v>
      </c>
    </row>
    <row r="56" spans="1:20" x14ac:dyDescent="0.25">
      <c r="A56" t="s">
        <v>475</v>
      </c>
      <c r="B56" t="s">
        <v>492</v>
      </c>
      <c r="C56" t="s">
        <v>18</v>
      </c>
      <c r="D56" t="s">
        <v>321</v>
      </c>
      <c r="E56" t="s">
        <v>322</v>
      </c>
      <c r="F56" t="s">
        <v>246</v>
      </c>
      <c r="G56" t="s">
        <v>509</v>
      </c>
      <c r="H56" t="s">
        <v>341</v>
      </c>
      <c r="I56" t="s">
        <v>338</v>
      </c>
      <c r="L56">
        <v>0</v>
      </c>
      <c r="M56">
        <v>0</v>
      </c>
      <c r="N56">
        <v>0</v>
      </c>
      <c r="O56">
        <v>0</v>
      </c>
      <c r="P56" t="s">
        <v>343</v>
      </c>
      <c r="Q56">
        <v>2020</v>
      </c>
      <c r="R56" t="s">
        <v>494</v>
      </c>
      <c r="T56" t="s">
        <v>502</v>
      </c>
    </row>
    <row r="57" spans="1:20" x14ac:dyDescent="0.25">
      <c r="A57" t="s">
        <v>475</v>
      </c>
      <c r="B57" t="s">
        <v>510</v>
      </c>
      <c r="C57" t="s">
        <v>450</v>
      </c>
      <c r="D57" t="s">
        <v>451</v>
      </c>
      <c r="E57" t="s">
        <v>452</v>
      </c>
      <c r="F57" t="s">
        <v>326</v>
      </c>
      <c r="G57" t="s">
        <v>511</v>
      </c>
      <c r="H57" t="s">
        <v>342</v>
      </c>
      <c r="I57" t="s">
        <v>338</v>
      </c>
      <c r="L57">
        <v>0</v>
      </c>
      <c r="M57">
        <v>100000</v>
      </c>
      <c r="N57">
        <v>50000</v>
      </c>
      <c r="O57">
        <v>150000</v>
      </c>
      <c r="P57" t="s">
        <v>343</v>
      </c>
      <c r="Q57">
        <v>2020</v>
      </c>
      <c r="R57" t="s">
        <v>494</v>
      </c>
      <c r="T57" t="s">
        <v>512</v>
      </c>
    </row>
    <row r="58" spans="1:20" x14ac:dyDescent="0.25">
      <c r="A58" t="s">
        <v>475</v>
      </c>
      <c r="B58" t="s">
        <v>510</v>
      </c>
      <c r="C58" t="s">
        <v>44</v>
      </c>
      <c r="D58" t="s">
        <v>453</v>
      </c>
      <c r="E58" t="s">
        <v>454</v>
      </c>
      <c r="F58" t="s">
        <v>455</v>
      </c>
      <c r="G58" t="s">
        <v>511</v>
      </c>
      <c r="H58" t="s">
        <v>339</v>
      </c>
      <c r="I58" t="s">
        <v>338</v>
      </c>
      <c r="L58">
        <v>150000</v>
      </c>
      <c r="M58">
        <v>150000</v>
      </c>
      <c r="O58">
        <v>300000</v>
      </c>
      <c r="P58" t="s">
        <v>343</v>
      </c>
      <c r="Q58">
        <v>2020</v>
      </c>
      <c r="R58" t="s">
        <v>494</v>
      </c>
      <c r="T58" t="s">
        <v>512</v>
      </c>
    </row>
    <row r="59" spans="1:20" x14ac:dyDescent="0.25">
      <c r="A59" t="s">
        <v>475</v>
      </c>
      <c r="B59" t="s">
        <v>510</v>
      </c>
      <c r="C59" t="s">
        <v>44</v>
      </c>
      <c r="D59" t="s">
        <v>456</v>
      </c>
      <c r="E59" t="s">
        <v>457</v>
      </c>
      <c r="F59" t="s">
        <v>458</v>
      </c>
      <c r="G59" t="s">
        <v>511</v>
      </c>
      <c r="H59" t="s">
        <v>342</v>
      </c>
      <c r="I59" t="s">
        <v>338</v>
      </c>
      <c r="L59">
        <v>0</v>
      </c>
      <c r="M59">
        <v>200000</v>
      </c>
      <c r="N59">
        <v>100000</v>
      </c>
      <c r="O59">
        <v>300000</v>
      </c>
      <c r="P59" t="s">
        <v>343</v>
      </c>
      <c r="Q59">
        <v>2020</v>
      </c>
      <c r="R59" t="s">
        <v>494</v>
      </c>
      <c r="T59" t="s">
        <v>512</v>
      </c>
    </row>
    <row r="60" spans="1:20" x14ac:dyDescent="0.25">
      <c r="A60" t="s">
        <v>475</v>
      </c>
      <c r="B60" t="s">
        <v>510</v>
      </c>
      <c r="C60" t="s">
        <v>44</v>
      </c>
      <c r="D60" t="s">
        <v>459</v>
      </c>
      <c r="E60" t="s">
        <v>460</v>
      </c>
      <c r="F60" t="s">
        <v>461</v>
      </c>
      <c r="G60" t="s">
        <v>511</v>
      </c>
      <c r="H60" t="s">
        <v>339</v>
      </c>
      <c r="I60" t="s">
        <v>338</v>
      </c>
      <c r="L60">
        <v>450000</v>
      </c>
      <c r="M60">
        <v>400000</v>
      </c>
      <c r="N60">
        <v>0</v>
      </c>
      <c r="O60">
        <v>850000</v>
      </c>
      <c r="P60" t="s">
        <v>343</v>
      </c>
      <c r="Q60">
        <v>2020</v>
      </c>
      <c r="R60" t="s">
        <v>494</v>
      </c>
      <c r="T60" t="s">
        <v>512</v>
      </c>
    </row>
    <row r="61" spans="1:20" x14ac:dyDescent="0.25">
      <c r="A61" t="s">
        <v>475</v>
      </c>
      <c r="B61" t="s">
        <v>510</v>
      </c>
      <c r="C61" t="s">
        <v>42</v>
      </c>
      <c r="D61" t="s">
        <v>462</v>
      </c>
      <c r="E61" t="s">
        <v>463</v>
      </c>
      <c r="F61" t="s">
        <v>464</v>
      </c>
      <c r="G61" t="s">
        <v>511</v>
      </c>
      <c r="H61" t="s">
        <v>95</v>
      </c>
      <c r="I61" t="s">
        <v>338</v>
      </c>
      <c r="L61">
        <v>120000</v>
      </c>
      <c r="M61">
        <v>120000</v>
      </c>
      <c r="N61">
        <v>80523.38</v>
      </c>
      <c r="O61">
        <v>320523.38</v>
      </c>
      <c r="P61" t="s">
        <v>343</v>
      </c>
      <c r="Q61">
        <v>2020</v>
      </c>
      <c r="R61" t="s">
        <v>494</v>
      </c>
      <c r="T61" t="s">
        <v>512</v>
      </c>
    </row>
    <row r="62" spans="1:20" x14ac:dyDescent="0.25">
      <c r="A62" t="s">
        <v>475</v>
      </c>
      <c r="B62" t="s">
        <v>510</v>
      </c>
      <c r="C62" t="s">
        <v>42</v>
      </c>
      <c r="D62" t="s">
        <v>465</v>
      </c>
      <c r="E62" t="s">
        <v>466</v>
      </c>
      <c r="F62" t="s">
        <v>464</v>
      </c>
      <c r="G62" t="s">
        <v>511</v>
      </c>
      <c r="H62" t="s">
        <v>95</v>
      </c>
      <c r="I62" t="s">
        <v>338</v>
      </c>
      <c r="L62">
        <v>200000</v>
      </c>
      <c r="M62">
        <v>86000</v>
      </c>
      <c r="N62">
        <v>0</v>
      </c>
      <c r="O62">
        <v>286000</v>
      </c>
      <c r="P62" t="s">
        <v>343</v>
      </c>
      <c r="Q62">
        <v>2020</v>
      </c>
      <c r="R62" t="s">
        <v>494</v>
      </c>
      <c r="T62" t="s">
        <v>512</v>
      </c>
    </row>
    <row r="63" spans="1:20" x14ac:dyDescent="0.25">
      <c r="A63" t="s">
        <v>475</v>
      </c>
      <c r="B63" t="s">
        <v>510</v>
      </c>
      <c r="C63" t="s">
        <v>42</v>
      </c>
      <c r="D63" t="s">
        <v>467</v>
      </c>
      <c r="E63" t="s">
        <v>468</v>
      </c>
      <c r="F63" t="s">
        <v>464</v>
      </c>
      <c r="G63" t="s">
        <v>511</v>
      </c>
      <c r="H63" t="s">
        <v>95</v>
      </c>
      <c r="I63" t="s">
        <v>338</v>
      </c>
      <c r="L63">
        <v>400000</v>
      </c>
      <c r="M63">
        <v>100000</v>
      </c>
      <c r="N63">
        <v>50000</v>
      </c>
      <c r="O63">
        <v>550000</v>
      </c>
      <c r="P63" t="s">
        <v>343</v>
      </c>
      <c r="Q63">
        <v>2020</v>
      </c>
      <c r="R63" t="s">
        <v>494</v>
      </c>
      <c r="T63" t="s">
        <v>512</v>
      </c>
    </row>
    <row r="64" spans="1:20" x14ac:dyDescent="0.25">
      <c r="A64" t="s">
        <v>475</v>
      </c>
      <c r="B64" t="s">
        <v>510</v>
      </c>
      <c r="C64" t="s">
        <v>42</v>
      </c>
      <c r="D64" t="s">
        <v>469</v>
      </c>
      <c r="E64" t="s">
        <v>470</v>
      </c>
      <c r="F64" t="s">
        <v>464</v>
      </c>
      <c r="G64" t="s">
        <v>511</v>
      </c>
      <c r="H64" t="s">
        <v>339</v>
      </c>
      <c r="I64" t="s">
        <v>338</v>
      </c>
      <c r="L64">
        <v>75000</v>
      </c>
      <c r="M64">
        <v>75000</v>
      </c>
      <c r="N64">
        <v>75000</v>
      </c>
      <c r="O64">
        <v>225000</v>
      </c>
      <c r="P64" t="s">
        <v>343</v>
      </c>
      <c r="Q64">
        <v>2020</v>
      </c>
      <c r="R64" t="s">
        <v>494</v>
      </c>
      <c r="T64" t="s">
        <v>512</v>
      </c>
    </row>
    <row r="65" spans="1:20" x14ac:dyDescent="0.25">
      <c r="A65" t="s">
        <v>475</v>
      </c>
      <c r="B65" t="s">
        <v>510</v>
      </c>
      <c r="C65" t="s">
        <v>44</v>
      </c>
      <c r="D65" t="s">
        <v>471</v>
      </c>
      <c r="E65" t="s">
        <v>472</v>
      </c>
      <c r="F65" t="s">
        <v>455</v>
      </c>
      <c r="G65" t="s">
        <v>511</v>
      </c>
      <c r="H65" t="s">
        <v>341</v>
      </c>
      <c r="I65" t="s">
        <v>338</v>
      </c>
      <c r="L65">
        <v>500000</v>
      </c>
      <c r="M65">
        <v>500000</v>
      </c>
      <c r="N65">
        <v>0</v>
      </c>
      <c r="O65">
        <v>1000000</v>
      </c>
      <c r="P65" t="s">
        <v>343</v>
      </c>
      <c r="Q65">
        <v>2020</v>
      </c>
      <c r="R65" t="s">
        <v>494</v>
      </c>
      <c r="T65" t="s">
        <v>512</v>
      </c>
    </row>
    <row r="66" spans="1:20" x14ac:dyDescent="0.25">
      <c r="A66" t="s">
        <v>475</v>
      </c>
      <c r="B66" t="s">
        <v>499</v>
      </c>
      <c r="C66" t="s">
        <v>358</v>
      </c>
      <c r="D66" t="s">
        <v>359</v>
      </c>
      <c r="E66" t="s">
        <v>360</v>
      </c>
      <c r="F66" t="s">
        <v>233</v>
      </c>
      <c r="G66" t="s">
        <v>513</v>
      </c>
      <c r="H66" t="s">
        <v>123</v>
      </c>
      <c r="I66" t="s">
        <v>338</v>
      </c>
      <c r="L66">
        <v>500000</v>
      </c>
      <c r="M66">
        <v>500000</v>
      </c>
      <c r="N66">
        <v>500000</v>
      </c>
      <c r="O66">
        <v>1500000</v>
      </c>
      <c r="P66" t="s">
        <v>343</v>
      </c>
      <c r="Q66">
        <v>2020</v>
      </c>
      <c r="R66" t="s">
        <v>494</v>
      </c>
      <c r="T66" t="s">
        <v>496</v>
      </c>
    </row>
    <row r="67" spans="1:20" x14ac:dyDescent="0.25">
      <c r="A67" t="s">
        <v>475</v>
      </c>
      <c r="B67" t="s">
        <v>499</v>
      </c>
      <c r="C67" t="s">
        <v>358</v>
      </c>
      <c r="D67" t="s">
        <v>361</v>
      </c>
      <c r="E67" t="s">
        <v>362</v>
      </c>
      <c r="F67" t="s">
        <v>233</v>
      </c>
      <c r="G67" t="s">
        <v>513</v>
      </c>
      <c r="H67" t="s">
        <v>95</v>
      </c>
      <c r="I67" t="s">
        <v>338</v>
      </c>
      <c r="L67">
        <v>600000</v>
      </c>
      <c r="M67">
        <v>200000</v>
      </c>
      <c r="N67">
        <v>100000</v>
      </c>
      <c r="O67">
        <v>900000</v>
      </c>
      <c r="P67" t="s">
        <v>343</v>
      </c>
      <c r="Q67">
        <v>2020</v>
      </c>
      <c r="R67" t="s">
        <v>494</v>
      </c>
      <c r="T67" t="s">
        <v>496</v>
      </c>
    </row>
    <row r="68" spans="1:20" x14ac:dyDescent="0.25">
      <c r="A68" t="s">
        <v>475</v>
      </c>
      <c r="B68" t="s">
        <v>499</v>
      </c>
      <c r="C68" t="s">
        <v>358</v>
      </c>
      <c r="D68" t="s">
        <v>363</v>
      </c>
      <c r="E68" t="s">
        <v>364</v>
      </c>
      <c r="F68" t="s">
        <v>365</v>
      </c>
      <c r="G68" t="s">
        <v>513</v>
      </c>
      <c r="H68" t="s">
        <v>95</v>
      </c>
      <c r="I68" t="s">
        <v>338</v>
      </c>
      <c r="L68">
        <v>450000</v>
      </c>
      <c r="M68">
        <v>500000</v>
      </c>
      <c r="N68">
        <v>326520.3</v>
      </c>
      <c r="O68">
        <v>1276520.3</v>
      </c>
      <c r="P68" t="s">
        <v>343</v>
      </c>
      <c r="Q68">
        <v>2020</v>
      </c>
      <c r="R68" t="s">
        <v>494</v>
      </c>
      <c r="T68" t="s">
        <v>496</v>
      </c>
    </row>
    <row r="69" spans="1:20" x14ac:dyDescent="0.25">
      <c r="A69" t="s">
        <v>475</v>
      </c>
      <c r="B69" t="s">
        <v>492</v>
      </c>
      <c r="C69" t="s">
        <v>323</v>
      </c>
      <c r="D69" t="s">
        <v>324</v>
      </c>
      <c r="E69" t="s">
        <v>325</v>
      </c>
      <c r="F69" t="s">
        <v>326</v>
      </c>
      <c r="G69" t="s">
        <v>513</v>
      </c>
      <c r="H69" t="s">
        <v>339</v>
      </c>
      <c r="I69" t="s">
        <v>338</v>
      </c>
      <c r="L69">
        <v>500000</v>
      </c>
      <c r="M69">
        <v>500000</v>
      </c>
      <c r="N69">
        <v>300000</v>
      </c>
      <c r="O69">
        <v>1300000</v>
      </c>
      <c r="P69" t="s">
        <v>343</v>
      </c>
      <c r="Q69">
        <v>2019</v>
      </c>
      <c r="R69" t="s">
        <v>494</v>
      </c>
      <c r="T69" t="s">
        <v>496</v>
      </c>
    </row>
    <row r="70" spans="1:20" x14ac:dyDescent="0.25">
      <c r="A70" t="s">
        <v>475</v>
      </c>
      <c r="B70" t="s">
        <v>492</v>
      </c>
      <c r="C70" t="s">
        <v>260</v>
      </c>
      <c r="D70" t="s">
        <v>327</v>
      </c>
      <c r="E70" t="s">
        <v>328</v>
      </c>
      <c r="F70" t="s">
        <v>233</v>
      </c>
      <c r="G70" t="s">
        <v>513</v>
      </c>
      <c r="H70" t="s">
        <v>123</v>
      </c>
      <c r="I70" t="s">
        <v>338</v>
      </c>
      <c r="L70">
        <v>650000</v>
      </c>
      <c r="M70">
        <v>650000</v>
      </c>
      <c r="N70">
        <v>123554.81</v>
      </c>
      <c r="O70">
        <v>1423554.81</v>
      </c>
      <c r="P70" t="s">
        <v>343</v>
      </c>
      <c r="Q70">
        <v>2019</v>
      </c>
      <c r="R70" t="s">
        <v>494</v>
      </c>
      <c r="T70" t="s">
        <v>496</v>
      </c>
    </row>
    <row r="71" spans="1:20" x14ac:dyDescent="0.25">
      <c r="A71" t="s">
        <v>475</v>
      </c>
      <c r="B71" t="s">
        <v>492</v>
      </c>
      <c r="C71" t="s">
        <v>260</v>
      </c>
      <c r="D71" t="s">
        <v>329</v>
      </c>
      <c r="E71" t="s">
        <v>330</v>
      </c>
      <c r="F71" t="s">
        <v>233</v>
      </c>
      <c r="G71" t="s">
        <v>514</v>
      </c>
      <c r="H71" t="s">
        <v>123</v>
      </c>
      <c r="I71" t="s">
        <v>338</v>
      </c>
      <c r="L71">
        <v>100000</v>
      </c>
      <c r="M71">
        <v>100000</v>
      </c>
      <c r="N71">
        <v>0</v>
      </c>
      <c r="O71">
        <v>200000</v>
      </c>
      <c r="P71" t="s">
        <v>343</v>
      </c>
      <c r="Q71">
        <v>2019</v>
      </c>
      <c r="R71" t="s">
        <v>494</v>
      </c>
      <c r="T71" t="s">
        <v>496</v>
      </c>
    </row>
    <row r="72" spans="1:20" x14ac:dyDescent="0.25">
      <c r="A72" t="s">
        <v>475</v>
      </c>
      <c r="B72" t="s">
        <v>492</v>
      </c>
      <c r="C72" t="s">
        <v>16</v>
      </c>
      <c r="D72" t="s">
        <v>331</v>
      </c>
      <c r="E72" t="s">
        <v>332</v>
      </c>
      <c r="F72" t="s">
        <v>333</v>
      </c>
      <c r="G72" t="s">
        <v>514</v>
      </c>
      <c r="H72" t="s">
        <v>95</v>
      </c>
      <c r="I72" t="s">
        <v>338</v>
      </c>
      <c r="L72">
        <v>200000</v>
      </c>
      <c r="M72">
        <v>100000</v>
      </c>
      <c r="N72">
        <v>50000</v>
      </c>
      <c r="O72">
        <v>350000</v>
      </c>
      <c r="P72" t="s">
        <v>343</v>
      </c>
      <c r="Q72">
        <v>2020</v>
      </c>
      <c r="R72" t="s">
        <v>494</v>
      </c>
      <c r="T72" t="s">
        <v>502</v>
      </c>
    </row>
    <row r="73" spans="1:20" x14ac:dyDescent="0.25">
      <c r="A73" t="s">
        <v>475</v>
      </c>
      <c r="B73" t="s">
        <v>503</v>
      </c>
      <c r="C73" t="s">
        <v>32</v>
      </c>
      <c r="D73" t="s">
        <v>403</v>
      </c>
      <c r="E73" t="s">
        <v>404</v>
      </c>
      <c r="F73" t="s">
        <v>396</v>
      </c>
      <c r="G73" t="s">
        <v>514</v>
      </c>
      <c r="H73" t="s">
        <v>339</v>
      </c>
      <c r="I73" t="s">
        <v>338</v>
      </c>
      <c r="L73">
        <v>1500000</v>
      </c>
      <c r="M73">
        <v>750000</v>
      </c>
      <c r="N73">
        <v>375000</v>
      </c>
      <c r="O73">
        <v>2625000</v>
      </c>
      <c r="P73" t="s">
        <v>343</v>
      </c>
      <c r="Q73">
        <v>2020</v>
      </c>
      <c r="R73" t="s">
        <v>494</v>
      </c>
      <c r="T73" t="s">
        <v>502</v>
      </c>
    </row>
    <row r="74" spans="1:20" x14ac:dyDescent="0.25">
      <c r="A74" t="s">
        <v>475</v>
      </c>
      <c r="B74" t="s">
        <v>503</v>
      </c>
      <c r="C74" t="s">
        <v>32</v>
      </c>
      <c r="D74" t="s">
        <v>405</v>
      </c>
      <c r="E74" t="s">
        <v>406</v>
      </c>
      <c r="F74" t="s">
        <v>407</v>
      </c>
      <c r="G74" t="s">
        <v>514</v>
      </c>
      <c r="H74" t="s">
        <v>339</v>
      </c>
      <c r="I74" t="s">
        <v>338</v>
      </c>
      <c r="L74">
        <v>0</v>
      </c>
      <c r="M74">
        <v>0</v>
      </c>
      <c r="N74">
        <v>0</v>
      </c>
      <c r="O74">
        <v>0</v>
      </c>
      <c r="P74" t="s">
        <v>343</v>
      </c>
      <c r="Q74">
        <v>2020</v>
      </c>
      <c r="R74" t="s">
        <v>494</v>
      </c>
      <c r="T74" t="s">
        <v>502</v>
      </c>
    </row>
    <row r="75" spans="1:20" x14ac:dyDescent="0.25">
      <c r="A75" t="s">
        <v>475</v>
      </c>
      <c r="B75" t="s">
        <v>505</v>
      </c>
      <c r="C75" t="s">
        <v>26</v>
      </c>
      <c r="D75" t="s">
        <v>369</v>
      </c>
      <c r="E75" t="s">
        <v>370</v>
      </c>
      <c r="F75" t="s">
        <v>371</v>
      </c>
      <c r="G75" t="s">
        <v>515</v>
      </c>
      <c r="H75" t="s">
        <v>341</v>
      </c>
      <c r="I75" t="s">
        <v>338</v>
      </c>
      <c r="L75">
        <v>400000</v>
      </c>
      <c r="M75">
        <v>200000</v>
      </c>
      <c r="N75">
        <v>100000</v>
      </c>
      <c r="O75">
        <v>700000</v>
      </c>
      <c r="P75" t="s">
        <v>343</v>
      </c>
      <c r="Q75">
        <v>2020</v>
      </c>
      <c r="R75" t="s">
        <v>494</v>
      </c>
      <c r="T75" t="s">
        <v>498</v>
      </c>
    </row>
    <row r="76" spans="1:20" x14ac:dyDescent="0.25">
      <c r="A76" t="s">
        <v>475</v>
      </c>
      <c r="B76" t="s">
        <v>505</v>
      </c>
      <c r="C76" t="s">
        <v>26</v>
      </c>
      <c r="D76" t="s">
        <v>372</v>
      </c>
      <c r="E76" t="s">
        <v>373</v>
      </c>
      <c r="F76" t="s">
        <v>374</v>
      </c>
      <c r="G76" t="s">
        <v>515</v>
      </c>
      <c r="H76" t="s">
        <v>342</v>
      </c>
      <c r="I76" t="s">
        <v>124</v>
      </c>
      <c r="L76">
        <v>0</v>
      </c>
      <c r="M76">
        <v>1000000</v>
      </c>
      <c r="N76">
        <v>500000</v>
      </c>
      <c r="O76">
        <v>1500000</v>
      </c>
      <c r="P76" t="s">
        <v>343</v>
      </c>
      <c r="Q76">
        <v>2020</v>
      </c>
      <c r="R76" t="s">
        <v>494</v>
      </c>
      <c r="T76" t="s">
        <v>498</v>
      </c>
    </row>
    <row r="77" spans="1:20" x14ac:dyDescent="0.25">
      <c r="A77" t="s">
        <v>474</v>
      </c>
      <c r="B77" t="s">
        <v>492</v>
      </c>
      <c r="C77" t="s">
        <v>15</v>
      </c>
      <c r="D77" t="s">
        <v>216</v>
      </c>
      <c r="E77" t="s">
        <v>217</v>
      </c>
      <c r="F77" t="s">
        <v>218</v>
      </c>
      <c r="G77" t="s">
        <v>493</v>
      </c>
      <c r="H77" t="s">
        <v>95</v>
      </c>
      <c r="I77" t="s">
        <v>338</v>
      </c>
      <c r="K77">
        <v>325</v>
      </c>
      <c r="O77">
        <v>325</v>
      </c>
      <c r="P77" t="s">
        <v>343</v>
      </c>
      <c r="Q77">
        <v>2020</v>
      </c>
      <c r="R77" t="s">
        <v>494</v>
      </c>
      <c r="T77" t="s">
        <v>495</v>
      </c>
    </row>
    <row r="78" spans="1:20" x14ac:dyDescent="0.25">
      <c r="A78" t="s">
        <v>474</v>
      </c>
      <c r="B78" t="s">
        <v>492</v>
      </c>
      <c r="C78" t="s">
        <v>17</v>
      </c>
      <c r="D78" t="s">
        <v>219</v>
      </c>
      <c r="E78" t="s">
        <v>220</v>
      </c>
      <c r="F78" t="s">
        <v>221</v>
      </c>
      <c r="G78" t="s">
        <v>493</v>
      </c>
      <c r="H78" t="s">
        <v>339</v>
      </c>
      <c r="I78" t="s">
        <v>338</v>
      </c>
      <c r="K78">
        <v>0</v>
      </c>
      <c r="O78">
        <v>0</v>
      </c>
      <c r="P78" t="s">
        <v>343</v>
      </c>
      <c r="Q78">
        <v>2020</v>
      </c>
      <c r="R78" t="s">
        <v>494</v>
      </c>
      <c r="T78" t="s">
        <v>495</v>
      </c>
    </row>
    <row r="79" spans="1:20" x14ac:dyDescent="0.25">
      <c r="A79" t="s">
        <v>474</v>
      </c>
      <c r="B79" t="s">
        <v>492</v>
      </c>
      <c r="C79" t="s">
        <v>17</v>
      </c>
      <c r="D79" t="s">
        <v>222</v>
      </c>
      <c r="E79" t="s">
        <v>223</v>
      </c>
      <c r="F79" t="s">
        <v>224</v>
      </c>
      <c r="G79" t="s">
        <v>493</v>
      </c>
      <c r="H79" t="s">
        <v>339</v>
      </c>
      <c r="I79" t="s">
        <v>338</v>
      </c>
      <c r="K79">
        <v>0</v>
      </c>
      <c r="O79">
        <v>0</v>
      </c>
      <c r="P79" t="s">
        <v>343</v>
      </c>
      <c r="Q79">
        <v>2020</v>
      </c>
      <c r="R79" t="s">
        <v>494</v>
      </c>
      <c r="T79" t="s">
        <v>495</v>
      </c>
    </row>
    <row r="80" spans="1:20" x14ac:dyDescent="0.25">
      <c r="A80" t="s">
        <v>474</v>
      </c>
      <c r="B80" t="s">
        <v>492</v>
      </c>
      <c r="C80" t="s">
        <v>17</v>
      </c>
      <c r="D80" t="s">
        <v>225</v>
      </c>
      <c r="E80" t="s">
        <v>226</v>
      </c>
      <c r="F80" t="s">
        <v>227</v>
      </c>
      <c r="G80" t="s">
        <v>493</v>
      </c>
      <c r="H80" t="s">
        <v>123</v>
      </c>
      <c r="I80" t="s">
        <v>338</v>
      </c>
      <c r="K80">
        <v>0</v>
      </c>
      <c r="O80">
        <v>0</v>
      </c>
      <c r="P80" t="s">
        <v>343</v>
      </c>
      <c r="Q80">
        <v>2018</v>
      </c>
      <c r="R80" t="s">
        <v>494</v>
      </c>
      <c r="T80" t="s">
        <v>495</v>
      </c>
    </row>
    <row r="81" spans="1:20" x14ac:dyDescent="0.25">
      <c r="A81" t="s">
        <v>474</v>
      </c>
      <c r="B81" t="s">
        <v>492</v>
      </c>
      <c r="C81" t="s">
        <v>17</v>
      </c>
      <c r="D81" t="s">
        <v>228</v>
      </c>
      <c r="E81" t="s">
        <v>229</v>
      </c>
      <c r="F81" t="s">
        <v>230</v>
      </c>
      <c r="G81" t="s">
        <v>493</v>
      </c>
      <c r="H81" t="s">
        <v>339</v>
      </c>
      <c r="I81" t="s">
        <v>340</v>
      </c>
      <c r="K81">
        <v>0</v>
      </c>
      <c r="O81">
        <v>0</v>
      </c>
      <c r="P81" t="s">
        <v>343</v>
      </c>
      <c r="Q81">
        <v>2020</v>
      </c>
      <c r="R81" t="s">
        <v>494</v>
      </c>
      <c r="T81" t="s">
        <v>495</v>
      </c>
    </row>
    <row r="82" spans="1:20" x14ac:dyDescent="0.25">
      <c r="A82" t="s">
        <v>474</v>
      </c>
      <c r="B82" t="s">
        <v>492</v>
      </c>
      <c r="C82" t="s">
        <v>17</v>
      </c>
      <c r="D82" t="s">
        <v>231</v>
      </c>
      <c r="E82" t="s">
        <v>232</v>
      </c>
      <c r="F82" t="s">
        <v>233</v>
      </c>
      <c r="G82" t="s">
        <v>493</v>
      </c>
      <c r="H82" t="s">
        <v>339</v>
      </c>
      <c r="I82" t="s">
        <v>338</v>
      </c>
      <c r="O82">
        <v>0</v>
      </c>
      <c r="P82" t="s">
        <v>343</v>
      </c>
      <c r="Q82">
        <v>2020</v>
      </c>
      <c r="R82" t="s">
        <v>494</v>
      </c>
      <c r="T82" t="s">
        <v>495</v>
      </c>
    </row>
    <row r="83" spans="1:20" x14ac:dyDescent="0.25">
      <c r="A83" t="s">
        <v>474</v>
      </c>
      <c r="B83" t="s">
        <v>492</v>
      </c>
      <c r="C83" t="s">
        <v>17</v>
      </c>
      <c r="D83" t="s">
        <v>234</v>
      </c>
      <c r="E83" t="s">
        <v>235</v>
      </c>
      <c r="F83" t="s">
        <v>236</v>
      </c>
      <c r="G83" t="s">
        <v>493</v>
      </c>
      <c r="H83" t="s">
        <v>339</v>
      </c>
      <c r="I83" t="s">
        <v>338</v>
      </c>
      <c r="K83">
        <v>0</v>
      </c>
      <c r="O83">
        <v>0</v>
      </c>
      <c r="P83" t="s">
        <v>343</v>
      </c>
      <c r="Q83">
        <v>2020</v>
      </c>
      <c r="R83" t="s">
        <v>494</v>
      </c>
      <c r="T83" t="s">
        <v>495</v>
      </c>
    </row>
    <row r="84" spans="1:20" x14ac:dyDescent="0.25">
      <c r="A84" t="s">
        <v>474</v>
      </c>
      <c r="B84" t="s">
        <v>441</v>
      </c>
      <c r="C84" t="s">
        <v>442</v>
      </c>
      <c r="D84" t="s">
        <v>443</v>
      </c>
      <c r="E84" t="s">
        <v>444</v>
      </c>
      <c r="F84" t="s">
        <v>445</v>
      </c>
      <c r="G84" t="s">
        <v>493</v>
      </c>
      <c r="H84" t="s">
        <v>339</v>
      </c>
      <c r="I84" t="s">
        <v>338</v>
      </c>
      <c r="K84">
        <v>0</v>
      </c>
      <c r="O84">
        <v>0</v>
      </c>
      <c r="P84" t="s">
        <v>343</v>
      </c>
      <c r="Q84">
        <v>2020</v>
      </c>
      <c r="R84" t="s">
        <v>494</v>
      </c>
      <c r="T84" t="s">
        <v>495</v>
      </c>
    </row>
    <row r="85" spans="1:20" x14ac:dyDescent="0.25">
      <c r="A85" t="s">
        <v>474</v>
      </c>
      <c r="B85" t="s">
        <v>492</v>
      </c>
      <c r="C85" t="s">
        <v>15</v>
      </c>
      <c r="D85" t="s">
        <v>237</v>
      </c>
      <c r="E85" t="s">
        <v>238</v>
      </c>
      <c r="F85" t="s">
        <v>233</v>
      </c>
      <c r="G85" t="s">
        <v>493</v>
      </c>
      <c r="H85" t="s">
        <v>123</v>
      </c>
      <c r="I85" t="s">
        <v>338</v>
      </c>
      <c r="K85">
        <v>398366.64</v>
      </c>
      <c r="O85">
        <v>398366.64</v>
      </c>
      <c r="P85" t="s">
        <v>343</v>
      </c>
      <c r="Q85">
        <v>2019</v>
      </c>
      <c r="R85" t="s">
        <v>494</v>
      </c>
      <c r="T85" t="s">
        <v>496</v>
      </c>
    </row>
    <row r="86" spans="1:20" x14ac:dyDescent="0.25">
      <c r="A86" t="s">
        <v>474</v>
      </c>
      <c r="B86" t="s">
        <v>492</v>
      </c>
      <c r="C86" t="s">
        <v>15</v>
      </c>
      <c r="D86" t="s">
        <v>239</v>
      </c>
      <c r="E86" t="s">
        <v>240</v>
      </c>
      <c r="F86" t="s">
        <v>233</v>
      </c>
      <c r="G86" t="s">
        <v>493</v>
      </c>
      <c r="H86" t="s">
        <v>123</v>
      </c>
      <c r="I86" t="s">
        <v>338</v>
      </c>
      <c r="K86">
        <v>1349486.18</v>
      </c>
      <c r="O86">
        <v>1349486.18</v>
      </c>
      <c r="P86" t="s">
        <v>343</v>
      </c>
      <c r="Q86">
        <v>2020</v>
      </c>
      <c r="R86" t="s">
        <v>494</v>
      </c>
      <c r="T86" t="s">
        <v>496</v>
      </c>
    </row>
    <row r="87" spans="1:20" x14ac:dyDescent="0.25">
      <c r="A87" t="s">
        <v>474</v>
      </c>
      <c r="B87" t="s">
        <v>492</v>
      </c>
      <c r="C87" t="s">
        <v>47</v>
      </c>
      <c r="D87" t="s">
        <v>241</v>
      </c>
      <c r="E87" t="s">
        <v>242</v>
      </c>
      <c r="F87" t="s">
        <v>243</v>
      </c>
      <c r="G87" t="s">
        <v>497</v>
      </c>
      <c r="H87" t="s">
        <v>95</v>
      </c>
      <c r="I87" t="s">
        <v>338</v>
      </c>
      <c r="K87">
        <v>0</v>
      </c>
      <c r="O87">
        <v>0</v>
      </c>
      <c r="P87" t="s">
        <v>343</v>
      </c>
      <c r="Q87">
        <v>2020</v>
      </c>
      <c r="R87" t="s">
        <v>494</v>
      </c>
      <c r="T87" t="s">
        <v>495</v>
      </c>
    </row>
    <row r="88" spans="1:20" x14ac:dyDescent="0.25">
      <c r="A88" t="s">
        <v>474</v>
      </c>
      <c r="B88" t="s">
        <v>492</v>
      </c>
      <c r="C88" t="s">
        <v>20</v>
      </c>
      <c r="D88" t="s">
        <v>244</v>
      </c>
      <c r="E88" t="s">
        <v>245</v>
      </c>
      <c r="F88" t="s">
        <v>246</v>
      </c>
      <c r="G88" t="s">
        <v>497</v>
      </c>
      <c r="H88" t="s">
        <v>339</v>
      </c>
      <c r="I88" t="s">
        <v>338</v>
      </c>
      <c r="K88">
        <v>0</v>
      </c>
      <c r="O88">
        <v>0</v>
      </c>
      <c r="P88" t="s">
        <v>343</v>
      </c>
      <c r="Q88">
        <v>2020</v>
      </c>
      <c r="R88" t="s">
        <v>494</v>
      </c>
      <c r="T88" t="s">
        <v>498</v>
      </c>
    </row>
    <row r="89" spans="1:20" x14ac:dyDescent="0.25">
      <c r="A89" t="s">
        <v>474</v>
      </c>
      <c r="B89" t="s">
        <v>499</v>
      </c>
      <c r="C89" t="s">
        <v>24</v>
      </c>
      <c r="D89" t="s">
        <v>345</v>
      </c>
      <c r="E89" t="s">
        <v>346</v>
      </c>
      <c r="F89" t="s">
        <v>347</v>
      </c>
      <c r="G89" t="s">
        <v>497</v>
      </c>
      <c r="H89" t="s">
        <v>95</v>
      </c>
      <c r="I89" t="s">
        <v>338</v>
      </c>
      <c r="K89">
        <v>0</v>
      </c>
      <c r="O89">
        <v>0</v>
      </c>
      <c r="P89" t="s">
        <v>343</v>
      </c>
      <c r="Q89">
        <v>2018</v>
      </c>
      <c r="R89" t="s">
        <v>494</v>
      </c>
      <c r="T89" t="s">
        <v>495</v>
      </c>
    </row>
    <row r="90" spans="1:20" x14ac:dyDescent="0.25">
      <c r="A90" t="s">
        <v>474</v>
      </c>
      <c r="B90" t="s">
        <v>492</v>
      </c>
      <c r="C90" t="s">
        <v>247</v>
      </c>
      <c r="D90" t="s">
        <v>248</v>
      </c>
      <c r="E90" t="s">
        <v>249</v>
      </c>
      <c r="F90" t="s">
        <v>250</v>
      </c>
      <c r="G90" t="s">
        <v>500</v>
      </c>
      <c r="H90" t="s">
        <v>339</v>
      </c>
      <c r="I90" t="s">
        <v>338</v>
      </c>
      <c r="K90">
        <v>0</v>
      </c>
      <c r="O90">
        <v>0</v>
      </c>
      <c r="P90" t="s">
        <v>343</v>
      </c>
      <c r="Q90">
        <v>2018</v>
      </c>
      <c r="R90" t="s">
        <v>494</v>
      </c>
      <c r="T90" t="s">
        <v>496</v>
      </c>
    </row>
    <row r="91" spans="1:20" x14ac:dyDescent="0.25">
      <c r="A91" t="s">
        <v>474</v>
      </c>
      <c r="B91" t="s">
        <v>492</v>
      </c>
      <c r="C91" t="s">
        <v>247</v>
      </c>
      <c r="D91" t="s">
        <v>251</v>
      </c>
      <c r="E91" t="s">
        <v>252</v>
      </c>
      <c r="F91" t="s">
        <v>253</v>
      </c>
      <c r="G91" t="s">
        <v>500</v>
      </c>
      <c r="H91" t="s">
        <v>339</v>
      </c>
      <c r="I91" t="s">
        <v>338</v>
      </c>
      <c r="K91">
        <v>0</v>
      </c>
      <c r="O91">
        <v>0</v>
      </c>
      <c r="P91" t="s">
        <v>343</v>
      </c>
      <c r="Q91">
        <v>2020</v>
      </c>
      <c r="R91" t="s">
        <v>494</v>
      </c>
      <c r="T91" t="s">
        <v>496</v>
      </c>
    </row>
    <row r="92" spans="1:20" x14ac:dyDescent="0.25">
      <c r="A92" t="s">
        <v>474</v>
      </c>
      <c r="B92" t="s">
        <v>492</v>
      </c>
      <c r="C92" t="s">
        <v>16</v>
      </c>
      <c r="D92" t="s">
        <v>254</v>
      </c>
      <c r="E92" t="s">
        <v>255</v>
      </c>
      <c r="F92" t="s">
        <v>256</v>
      </c>
      <c r="G92" t="s">
        <v>501</v>
      </c>
      <c r="H92" t="s">
        <v>95</v>
      </c>
      <c r="I92" t="s">
        <v>338</v>
      </c>
      <c r="K92">
        <v>558005.30000000005</v>
      </c>
      <c r="O92">
        <v>558005.30000000005</v>
      </c>
      <c r="P92" t="s">
        <v>343</v>
      </c>
      <c r="Q92">
        <v>2020</v>
      </c>
      <c r="R92" t="s">
        <v>494</v>
      </c>
      <c r="T92" t="s">
        <v>502</v>
      </c>
    </row>
    <row r="93" spans="1:20" x14ac:dyDescent="0.25">
      <c r="A93" t="s">
        <v>474</v>
      </c>
      <c r="B93" t="s">
        <v>503</v>
      </c>
      <c r="C93" t="s">
        <v>32</v>
      </c>
      <c r="D93" t="s">
        <v>389</v>
      </c>
      <c r="E93" t="s">
        <v>390</v>
      </c>
      <c r="F93" t="s">
        <v>391</v>
      </c>
      <c r="G93" t="s">
        <v>501</v>
      </c>
      <c r="H93" t="s">
        <v>339</v>
      </c>
      <c r="I93" t="s">
        <v>338</v>
      </c>
      <c r="K93">
        <v>0</v>
      </c>
      <c r="O93">
        <v>0</v>
      </c>
      <c r="P93" t="s">
        <v>343</v>
      </c>
      <c r="Q93">
        <v>2020</v>
      </c>
      <c r="R93" t="s">
        <v>494</v>
      </c>
      <c r="T93" t="s">
        <v>502</v>
      </c>
    </row>
    <row r="94" spans="1:20" x14ac:dyDescent="0.25">
      <c r="A94" t="s">
        <v>474</v>
      </c>
      <c r="B94" t="s">
        <v>492</v>
      </c>
      <c r="C94" t="s">
        <v>16</v>
      </c>
      <c r="D94" t="s">
        <v>257</v>
      </c>
      <c r="E94" t="s">
        <v>258</v>
      </c>
      <c r="F94" t="s">
        <v>259</v>
      </c>
      <c r="G94" t="s">
        <v>501</v>
      </c>
      <c r="H94" t="s">
        <v>95</v>
      </c>
      <c r="I94" t="s">
        <v>338</v>
      </c>
      <c r="K94">
        <v>0</v>
      </c>
      <c r="O94">
        <v>0</v>
      </c>
      <c r="P94" t="s">
        <v>343</v>
      </c>
      <c r="Q94">
        <v>2020</v>
      </c>
      <c r="R94" t="s">
        <v>494</v>
      </c>
      <c r="T94" t="s">
        <v>502</v>
      </c>
    </row>
    <row r="95" spans="1:20" x14ac:dyDescent="0.25">
      <c r="A95" t="s">
        <v>474</v>
      </c>
      <c r="B95" t="s">
        <v>503</v>
      </c>
      <c r="C95" t="s">
        <v>32</v>
      </c>
      <c r="D95" t="s">
        <v>392</v>
      </c>
      <c r="E95" t="s">
        <v>393</v>
      </c>
      <c r="F95" t="s">
        <v>391</v>
      </c>
      <c r="G95" t="s">
        <v>501</v>
      </c>
      <c r="H95" t="s">
        <v>339</v>
      </c>
      <c r="I95" t="s">
        <v>338</v>
      </c>
      <c r="K95">
        <v>0</v>
      </c>
      <c r="O95">
        <v>0</v>
      </c>
      <c r="P95" t="s">
        <v>343</v>
      </c>
      <c r="Q95">
        <v>2020</v>
      </c>
      <c r="R95" t="s">
        <v>494</v>
      </c>
      <c r="T95" t="s">
        <v>502</v>
      </c>
    </row>
    <row r="96" spans="1:20" x14ac:dyDescent="0.25">
      <c r="A96" t="s">
        <v>474</v>
      </c>
      <c r="B96" t="s">
        <v>503</v>
      </c>
      <c r="C96" t="s">
        <v>32</v>
      </c>
      <c r="D96" t="s">
        <v>394</v>
      </c>
      <c r="E96" t="s">
        <v>395</v>
      </c>
      <c r="F96" t="s">
        <v>396</v>
      </c>
      <c r="G96" t="s">
        <v>501</v>
      </c>
      <c r="H96" t="s">
        <v>339</v>
      </c>
      <c r="I96" t="s">
        <v>338</v>
      </c>
      <c r="K96">
        <v>0</v>
      </c>
      <c r="O96">
        <v>0</v>
      </c>
      <c r="P96" t="s">
        <v>343</v>
      </c>
      <c r="Q96">
        <v>2020</v>
      </c>
      <c r="R96" t="s">
        <v>494</v>
      </c>
      <c r="T96" t="s">
        <v>502</v>
      </c>
    </row>
    <row r="97" spans="1:20" x14ac:dyDescent="0.25">
      <c r="A97" t="s">
        <v>474</v>
      </c>
      <c r="B97" t="s">
        <v>503</v>
      </c>
      <c r="C97" t="s">
        <v>31</v>
      </c>
      <c r="D97" t="s">
        <v>397</v>
      </c>
      <c r="E97" t="s">
        <v>398</v>
      </c>
      <c r="F97" t="s">
        <v>399</v>
      </c>
      <c r="G97" t="s">
        <v>501</v>
      </c>
      <c r="H97" t="s">
        <v>341</v>
      </c>
      <c r="I97" t="s">
        <v>338</v>
      </c>
      <c r="K97">
        <v>0</v>
      </c>
      <c r="O97">
        <v>0</v>
      </c>
      <c r="P97" t="s">
        <v>343</v>
      </c>
      <c r="Q97">
        <v>2020</v>
      </c>
      <c r="R97" t="s">
        <v>494</v>
      </c>
      <c r="T97" t="s">
        <v>502</v>
      </c>
    </row>
    <row r="98" spans="1:20" x14ac:dyDescent="0.25">
      <c r="A98" t="s">
        <v>474</v>
      </c>
      <c r="B98" t="s">
        <v>503</v>
      </c>
      <c r="C98" t="s">
        <v>31</v>
      </c>
      <c r="D98" t="s">
        <v>400</v>
      </c>
      <c r="E98" t="s">
        <v>401</v>
      </c>
      <c r="F98" t="s">
        <v>402</v>
      </c>
      <c r="G98" t="s">
        <v>501</v>
      </c>
      <c r="H98" t="s">
        <v>341</v>
      </c>
      <c r="I98" t="s">
        <v>338</v>
      </c>
      <c r="K98">
        <v>0</v>
      </c>
      <c r="O98">
        <v>0</v>
      </c>
      <c r="P98" t="s">
        <v>343</v>
      </c>
      <c r="Q98">
        <v>2020</v>
      </c>
      <c r="R98" t="s">
        <v>494</v>
      </c>
      <c r="T98" t="s">
        <v>502</v>
      </c>
    </row>
    <row r="99" spans="1:20" x14ac:dyDescent="0.25">
      <c r="A99" t="s">
        <v>474</v>
      </c>
      <c r="B99" t="s">
        <v>492</v>
      </c>
      <c r="C99" t="s">
        <v>260</v>
      </c>
      <c r="D99" t="s">
        <v>261</v>
      </c>
      <c r="E99" t="s">
        <v>262</v>
      </c>
      <c r="F99" t="s">
        <v>246</v>
      </c>
      <c r="G99" t="s">
        <v>501</v>
      </c>
      <c r="H99" t="s">
        <v>341</v>
      </c>
      <c r="I99" t="s">
        <v>338</v>
      </c>
      <c r="K99">
        <v>0</v>
      </c>
      <c r="O99">
        <v>0</v>
      </c>
      <c r="P99" t="s">
        <v>343</v>
      </c>
      <c r="Q99">
        <v>2020</v>
      </c>
      <c r="R99" t="s">
        <v>494</v>
      </c>
      <c r="T99" t="s">
        <v>502</v>
      </c>
    </row>
    <row r="100" spans="1:20" x14ac:dyDescent="0.25">
      <c r="A100" t="s">
        <v>474</v>
      </c>
      <c r="B100" t="s">
        <v>492</v>
      </c>
      <c r="C100" t="s">
        <v>260</v>
      </c>
      <c r="D100" t="s">
        <v>263</v>
      </c>
      <c r="E100" t="s">
        <v>264</v>
      </c>
      <c r="G100" t="s">
        <v>501</v>
      </c>
      <c r="H100" t="s">
        <v>342</v>
      </c>
      <c r="I100" t="s">
        <v>338</v>
      </c>
      <c r="K100">
        <v>0</v>
      </c>
      <c r="O100">
        <v>0</v>
      </c>
      <c r="P100" t="s">
        <v>343</v>
      </c>
      <c r="T100" t="s">
        <v>502</v>
      </c>
    </row>
    <row r="101" spans="1:20" x14ac:dyDescent="0.25">
      <c r="A101" t="s">
        <v>474</v>
      </c>
      <c r="B101" t="s">
        <v>492</v>
      </c>
      <c r="C101" t="s">
        <v>15</v>
      </c>
      <c r="D101" t="s">
        <v>265</v>
      </c>
      <c r="E101" t="s">
        <v>266</v>
      </c>
      <c r="F101" t="s">
        <v>267</v>
      </c>
      <c r="G101" t="s">
        <v>501</v>
      </c>
      <c r="H101" t="s">
        <v>95</v>
      </c>
      <c r="I101" t="s">
        <v>338</v>
      </c>
      <c r="K101">
        <v>1117243.26</v>
      </c>
      <c r="O101">
        <v>1117243.26</v>
      </c>
      <c r="P101" t="s">
        <v>343</v>
      </c>
      <c r="Q101">
        <v>2020</v>
      </c>
      <c r="R101" t="s">
        <v>494</v>
      </c>
      <c r="T101" t="s">
        <v>502</v>
      </c>
    </row>
    <row r="102" spans="1:20" x14ac:dyDescent="0.25">
      <c r="A102" t="s">
        <v>474</v>
      </c>
      <c r="B102" t="s">
        <v>492</v>
      </c>
      <c r="C102" t="s">
        <v>260</v>
      </c>
      <c r="D102" t="s">
        <v>268</v>
      </c>
      <c r="E102" t="s">
        <v>269</v>
      </c>
      <c r="F102" t="s">
        <v>270</v>
      </c>
      <c r="G102" t="s">
        <v>501</v>
      </c>
      <c r="H102" t="s">
        <v>339</v>
      </c>
      <c r="I102" t="s">
        <v>338</v>
      </c>
      <c r="K102">
        <v>0</v>
      </c>
      <c r="O102">
        <v>0</v>
      </c>
      <c r="P102" t="s">
        <v>343</v>
      </c>
      <c r="Q102">
        <v>2020</v>
      </c>
      <c r="R102" t="s">
        <v>494</v>
      </c>
      <c r="T102" t="s">
        <v>502</v>
      </c>
    </row>
    <row r="103" spans="1:20" x14ac:dyDescent="0.25">
      <c r="A103" t="s">
        <v>474</v>
      </c>
      <c r="B103" t="s">
        <v>492</v>
      </c>
      <c r="C103" t="s">
        <v>260</v>
      </c>
      <c r="D103" t="s">
        <v>271</v>
      </c>
      <c r="E103" t="s">
        <v>272</v>
      </c>
      <c r="F103" t="s">
        <v>233</v>
      </c>
      <c r="G103" t="s">
        <v>501</v>
      </c>
      <c r="H103" t="s">
        <v>123</v>
      </c>
      <c r="I103" t="s">
        <v>338</v>
      </c>
      <c r="K103">
        <v>0</v>
      </c>
      <c r="O103">
        <v>0</v>
      </c>
      <c r="P103" t="s">
        <v>343</v>
      </c>
      <c r="Q103">
        <v>2020</v>
      </c>
      <c r="R103" t="s">
        <v>494</v>
      </c>
      <c r="T103" t="s">
        <v>496</v>
      </c>
    </row>
    <row r="104" spans="1:20" x14ac:dyDescent="0.25">
      <c r="A104" t="s">
        <v>474</v>
      </c>
      <c r="B104" t="s">
        <v>492</v>
      </c>
      <c r="C104" t="s">
        <v>16</v>
      </c>
      <c r="D104" t="s">
        <v>273</v>
      </c>
      <c r="E104" t="s">
        <v>274</v>
      </c>
      <c r="F104" t="s">
        <v>236</v>
      </c>
      <c r="G104" t="s">
        <v>501</v>
      </c>
      <c r="H104" t="s">
        <v>95</v>
      </c>
      <c r="K104">
        <v>372000</v>
      </c>
      <c r="O104">
        <v>372000</v>
      </c>
      <c r="P104" t="s">
        <v>343</v>
      </c>
      <c r="Q104">
        <v>2018</v>
      </c>
      <c r="R104" t="s">
        <v>494</v>
      </c>
      <c r="T104" t="s">
        <v>502</v>
      </c>
    </row>
    <row r="105" spans="1:20" x14ac:dyDescent="0.25">
      <c r="A105" t="s">
        <v>474</v>
      </c>
      <c r="B105" t="s">
        <v>492</v>
      </c>
      <c r="C105" t="s">
        <v>16</v>
      </c>
      <c r="D105" t="s">
        <v>275</v>
      </c>
      <c r="E105" t="s">
        <v>276</v>
      </c>
      <c r="F105" t="s">
        <v>246</v>
      </c>
      <c r="G105" t="s">
        <v>504</v>
      </c>
      <c r="H105" t="s">
        <v>341</v>
      </c>
      <c r="I105" t="s">
        <v>338</v>
      </c>
      <c r="K105">
        <v>0</v>
      </c>
      <c r="O105">
        <v>0</v>
      </c>
      <c r="P105" t="s">
        <v>343</v>
      </c>
      <c r="Q105">
        <v>2020</v>
      </c>
      <c r="R105" t="s">
        <v>494</v>
      </c>
      <c r="T105" t="s">
        <v>498</v>
      </c>
    </row>
    <row r="106" spans="1:20" x14ac:dyDescent="0.25">
      <c r="A106" t="s">
        <v>474</v>
      </c>
      <c r="B106" t="s">
        <v>492</v>
      </c>
      <c r="C106" t="s">
        <v>260</v>
      </c>
      <c r="D106" t="s">
        <v>277</v>
      </c>
      <c r="E106" t="s">
        <v>278</v>
      </c>
      <c r="F106" t="s">
        <v>279</v>
      </c>
      <c r="G106" t="s">
        <v>504</v>
      </c>
      <c r="H106" t="s">
        <v>123</v>
      </c>
      <c r="I106" t="s">
        <v>338</v>
      </c>
      <c r="K106">
        <v>2426730.96</v>
      </c>
      <c r="O106">
        <v>2426730.96</v>
      </c>
      <c r="P106" t="s">
        <v>343</v>
      </c>
      <c r="Q106">
        <v>2020</v>
      </c>
      <c r="R106" t="s">
        <v>494</v>
      </c>
      <c r="T106" t="s">
        <v>496</v>
      </c>
    </row>
    <row r="107" spans="1:20" x14ac:dyDescent="0.25">
      <c r="A107" t="s">
        <v>474</v>
      </c>
      <c r="B107" t="s">
        <v>492</v>
      </c>
      <c r="C107" t="s">
        <v>16</v>
      </c>
      <c r="D107" t="s">
        <v>280</v>
      </c>
      <c r="E107" t="s">
        <v>281</v>
      </c>
      <c r="F107" t="s">
        <v>236</v>
      </c>
      <c r="G107" t="s">
        <v>504</v>
      </c>
      <c r="H107" t="s">
        <v>339</v>
      </c>
      <c r="I107" t="s">
        <v>338</v>
      </c>
      <c r="K107">
        <v>0</v>
      </c>
      <c r="O107">
        <v>0</v>
      </c>
      <c r="P107" t="s">
        <v>343</v>
      </c>
      <c r="Q107">
        <v>2020</v>
      </c>
      <c r="R107" t="s">
        <v>494</v>
      </c>
      <c r="T107" t="s">
        <v>502</v>
      </c>
    </row>
    <row r="108" spans="1:20" x14ac:dyDescent="0.25">
      <c r="A108" t="s">
        <v>474</v>
      </c>
      <c r="B108" t="s">
        <v>492</v>
      </c>
      <c r="C108" t="s">
        <v>16</v>
      </c>
      <c r="D108" t="s">
        <v>282</v>
      </c>
      <c r="E108" t="s">
        <v>283</v>
      </c>
      <c r="F108" t="s">
        <v>284</v>
      </c>
      <c r="G108" t="s">
        <v>504</v>
      </c>
      <c r="H108" t="s">
        <v>95</v>
      </c>
      <c r="I108" t="s">
        <v>338</v>
      </c>
      <c r="K108">
        <v>0</v>
      </c>
      <c r="O108">
        <v>0</v>
      </c>
      <c r="P108" t="s">
        <v>343</v>
      </c>
      <c r="Q108">
        <v>2019</v>
      </c>
      <c r="R108" t="s">
        <v>494</v>
      </c>
      <c r="T108" t="s">
        <v>496</v>
      </c>
    </row>
    <row r="109" spans="1:20" x14ac:dyDescent="0.25">
      <c r="A109" t="s">
        <v>474</v>
      </c>
      <c r="B109" t="s">
        <v>492</v>
      </c>
      <c r="C109" t="s">
        <v>16</v>
      </c>
      <c r="D109" t="s">
        <v>285</v>
      </c>
      <c r="E109" t="s">
        <v>286</v>
      </c>
      <c r="F109" t="s">
        <v>287</v>
      </c>
      <c r="G109" t="s">
        <v>504</v>
      </c>
      <c r="H109" t="s">
        <v>341</v>
      </c>
      <c r="I109" t="s">
        <v>338</v>
      </c>
      <c r="K109">
        <v>0</v>
      </c>
      <c r="O109">
        <v>0</v>
      </c>
      <c r="P109" t="s">
        <v>343</v>
      </c>
      <c r="Q109">
        <v>2019</v>
      </c>
      <c r="R109" t="s">
        <v>494</v>
      </c>
      <c r="T109" t="s">
        <v>496</v>
      </c>
    </row>
    <row r="110" spans="1:20" x14ac:dyDescent="0.25">
      <c r="A110" t="s">
        <v>474</v>
      </c>
      <c r="B110" t="s">
        <v>492</v>
      </c>
      <c r="C110" t="s">
        <v>16</v>
      </c>
      <c r="D110" t="s">
        <v>288</v>
      </c>
      <c r="E110" t="s">
        <v>289</v>
      </c>
      <c r="F110" t="s">
        <v>246</v>
      </c>
      <c r="G110" t="s">
        <v>504</v>
      </c>
      <c r="H110" t="s">
        <v>339</v>
      </c>
      <c r="I110" t="s">
        <v>338</v>
      </c>
      <c r="K110">
        <v>0</v>
      </c>
      <c r="O110">
        <v>0</v>
      </c>
      <c r="P110" t="s">
        <v>343</v>
      </c>
      <c r="Q110">
        <v>2020</v>
      </c>
      <c r="R110" t="s">
        <v>494</v>
      </c>
      <c r="T110" t="s">
        <v>495</v>
      </c>
    </row>
    <row r="111" spans="1:20" x14ac:dyDescent="0.25">
      <c r="A111" t="s">
        <v>474</v>
      </c>
      <c r="B111" t="s">
        <v>492</v>
      </c>
      <c r="C111" t="s">
        <v>16</v>
      </c>
      <c r="D111" t="s">
        <v>290</v>
      </c>
      <c r="E111" t="s">
        <v>291</v>
      </c>
      <c r="F111" t="s">
        <v>246</v>
      </c>
      <c r="G111" t="s">
        <v>504</v>
      </c>
      <c r="H111" t="s">
        <v>342</v>
      </c>
      <c r="I111" t="s">
        <v>338</v>
      </c>
      <c r="K111">
        <v>0</v>
      </c>
      <c r="O111">
        <v>0</v>
      </c>
      <c r="P111" t="s">
        <v>343</v>
      </c>
      <c r="Q111">
        <v>2019</v>
      </c>
      <c r="R111" t="s">
        <v>494</v>
      </c>
      <c r="T111" t="s">
        <v>498</v>
      </c>
    </row>
    <row r="112" spans="1:20" x14ac:dyDescent="0.25">
      <c r="A112" t="s">
        <v>474</v>
      </c>
      <c r="B112" t="s">
        <v>505</v>
      </c>
      <c r="C112" t="s">
        <v>26</v>
      </c>
      <c r="D112" t="s">
        <v>366</v>
      </c>
      <c r="E112" t="s">
        <v>367</v>
      </c>
      <c r="F112" t="s">
        <v>368</v>
      </c>
      <c r="G112" t="s">
        <v>504</v>
      </c>
      <c r="H112" t="s">
        <v>95</v>
      </c>
      <c r="I112" t="s">
        <v>338</v>
      </c>
      <c r="K112">
        <v>0</v>
      </c>
      <c r="O112">
        <v>0</v>
      </c>
      <c r="P112" t="s">
        <v>343</v>
      </c>
      <c r="Q112">
        <v>2020</v>
      </c>
      <c r="R112" t="s">
        <v>494</v>
      </c>
      <c r="T112" t="s">
        <v>498</v>
      </c>
    </row>
    <row r="113" spans="1:20" x14ac:dyDescent="0.25">
      <c r="A113" t="s">
        <v>474</v>
      </c>
      <c r="B113" t="s">
        <v>492</v>
      </c>
      <c r="C113" t="s">
        <v>260</v>
      </c>
      <c r="D113" t="s">
        <v>292</v>
      </c>
      <c r="E113" t="s">
        <v>293</v>
      </c>
      <c r="F113" t="s">
        <v>233</v>
      </c>
      <c r="G113" t="s">
        <v>506</v>
      </c>
      <c r="H113" t="s">
        <v>123</v>
      </c>
      <c r="I113" t="s">
        <v>338</v>
      </c>
      <c r="K113">
        <v>1310024.54</v>
      </c>
      <c r="O113">
        <v>1310024.54</v>
      </c>
      <c r="P113" t="s">
        <v>343</v>
      </c>
      <c r="Q113">
        <v>2019</v>
      </c>
      <c r="R113" t="s">
        <v>494</v>
      </c>
      <c r="T113" t="s">
        <v>496</v>
      </c>
    </row>
    <row r="114" spans="1:20" x14ac:dyDescent="0.25">
      <c r="A114" t="s">
        <v>474</v>
      </c>
      <c r="B114" t="s">
        <v>499</v>
      </c>
      <c r="C114" t="s">
        <v>22</v>
      </c>
      <c r="D114" t="s">
        <v>348</v>
      </c>
      <c r="E114" t="s">
        <v>349</v>
      </c>
      <c r="F114" t="s">
        <v>233</v>
      </c>
      <c r="G114" t="s">
        <v>507</v>
      </c>
      <c r="H114" t="s">
        <v>123</v>
      </c>
      <c r="I114" t="s">
        <v>338</v>
      </c>
      <c r="K114">
        <v>1955910.7</v>
      </c>
      <c r="O114">
        <v>1955910.7</v>
      </c>
      <c r="P114" t="s">
        <v>343</v>
      </c>
      <c r="Q114">
        <v>2020</v>
      </c>
      <c r="R114" t="s">
        <v>494</v>
      </c>
      <c r="T114" t="s">
        <v>496</v>
      </c>
    </row>
    <row r="115" spans="1:20" x14ac:dyDescent="0.25">
      <c r="A115" t="s">
        <v>474</v>
      </c>
      <c r="B115" t="s">
        <v>499</v>
      </c>
      <c r="C115" t="s">
        <v>22</v>
      </c>
      <c r="D115" t="s">
        <v>350</v>
      </c>
      <c r="E115" t="s">
        <v>351</v>
      </c>
      <c r="F115" t="s">
        <v>233</v>
      </c>
      <c r="G115" t="s">
        <v>507</v>
      </c>
      <c r="H115" t="s">
        <v>341</v>
      </c>
      <c r="I115" t="s">
        <v>338</v>
      </c>
      <c r="K115">
        <v>0</v>
      </c>
      <c r="O115">
        <v>0</v>
      </c>
      <c r="P115" t="s">
        <v>343</v>
      </c>
      <c r="Q115">
        <v>2020</v>
      </c>
      <c r="R115" t="s">
        <v>494</v>
      </c>
      <c r="T115" t="s">
        <v>496</v>
      </c>
    </row>
    <row r="116" spans="1:20" x14ac:dyDescent="0.25">
      <c r="A116" t="s">
        <v>474</v>
      </c>
      <c r="B116" t="s">
        <v>499</v>
      </c>
      <c r="C116" t="s">
        <v>23</v>
      </c>
      <c r="D116" t="s">
        <v>352</v>
      </c>
      <c r="E116" t="s">
        <v>353</v>
      </c>
      <c r="F116" t="s">
        <v>354</v>
      </c>
      <c r="G116" t="s">
        <v>507</v>
      </c>
      <c r="H116" t="s">
        <v>123</v>
      </c>
      <c r="I116" t="s">
        <v>338</v>
      </c>
      <c r="K116">
        <v>0</v>
      </c>
      <c r="O116">
        <v>0</v>
      </c>
      <c r="P116" t="s">
        <v>343</v>
      </c>
      <c r="Q116">
        <v>2020</v>
      </c>
      <c r="R116" t="s">
        <v>494</v>
      </c>
      <c r="T116" t="s">
        <v>495</v>
      </c>
    </row>
    <row r="117" spans="1:20" x14ac:dyDescent="0.25">
      <c r="A117" t="s">
        <v>474</v>
      </c>
      <c r="B117" t="s">
        <v>492</v>
      </c>
      <c r="C117" t="s">
        <v>16</v>
      </c>
      <c r="D117" t="s">
        <v>294</v>
      </c>
      <c r="E117" t="s">
        <v>295</v>
      </c>
      <c r="F117" t="s">
        <v>236</v>
      </c>
      <c r="G117" t="s">
        <v>508</v>
      </c>
      <c r="H117" t="s">
        <v>95</v>
      </c>
      <c r="I117" t="s">
        <v>338</v>
      </c>
      <c r="K117">
        <v>0</v>
      </c>
      <c r="O117">
        <v>0</v>
      </c>
      <c r="P117" t="s">
        <v>343</v>
      </c>
      <c r="Q117">
        <v>2020</v>
      </c>
      <c r="R117" t="s">
        <v>494</v>
      </c>
      <c r="T117" t="s">
        <v>502</v>
      </c>
    </row>
    <row r="118" spans="1:20" x14ac:dyDescent="0.25">
      <c r="A118" t="s">
        <v>474</v>
      </c>
      <c r="B118" t="s">
        <v>492</v>
      </c>
      <c r="C118" t="s">
        <v>16</v>
      </c>
      <c r="D118" t="s">
        <v>296</v>
      </c>
      <c r="E118" t="s">
        <v>297</v>
      </c>
      <c r="F118" t="s">
        <v>236</v>
      </c>
      <c r="G118" t="s">
        <v>508</v>
      </c>
      <c r="H118" t="s">
        <v>339</v>
      </c>
      <c r="I118" t="s">
        <v>338</v>
      </c>
      <c r="K118">
        <v>0</v>
      </c>
      <c r="O118">
        <v>0</v>
      </c>
      <c r="P118" t="s">
        <v>343</v>
      </c>
      <c r="Q118">
        <v>2020</v>
      </c>
      <c r="R118" t="s">
        <v>494</v>
      </c>
      <c r="T118" t="s">
        <v>502</v>
      </c>
    </row>
    <row r="119" spans="1:20" x14ac:dyDescent="0.25">
      <c r="A119" t="s">
        <v>474</v>
      </c>
      <c r="B119" t="s">
        <v>492</v>
      </c>
      <c r="C119" t="s">
        <v>16</v>
      </c>
      <c r="D119" t="s">
        <v>298</v>
      </c>
      <c r="E119" t="s">
        <v>299</v>
      </c>
      <c r="F119" t="s">
        <v>236</v>
      </c>
      <c r="G119" t="s">
        <v>508</v>
      </c>
      <c r="H119" t="s">
        <v>341</v>
      </c>
      <c r="I119" t="s">
        <v>338</v>
      </c>
      <c r="K119">
        <v>0</v>
      </c>
      <c r="O119">
        <v>0</v>
      </c>
      <c r="P119" t="s">
        <v>343</v>
      </c>
      <c r="Q119">
        <v>2019</v>
      </c>
      <c r="R119" t="s">
        <v>494</v>
      </c>
      <c r="T119" t="s">
        <v>502</v>
      </c>
    </row>
    <row r="120" spans="1:20" x14ac:dyDescent="0.25">
      <c r="A120" t="s">
        <v>474</v>
      </c>
      <c r="B120" t="s">
        <v>441</v>
      </c>
      <c r="C120" t="s">
        <v>446</v>
      </c>
      <c r="D120" t="s">
        <v>447</v>
      </c>
      <c r="E120" t="s">
        <v>448</v>
      </c>
      <c r="F120" t="s">
        <v>449</v>
      </c>
      <c r="G120" t="s">
        <v>508</v>
      </c>
      <c r="H120" t="s">
        <v>123</v>
      </c>
      <c r="I120" t="s">
        <v>338</v>
      </c>
      <c r="K120">
        <v>225527.57</v>
      </c>
      <c r="O120">
        <v>225527.57</v>
      </c>
      <c r="P120" t="s">
        <v>343</v>
      </c>
      <c r="Q120">
        <v>2020</v>
      </c>
      <c r="R120" t="s">
        <v>494</v>
      </c>
      <c r="T120" t="s">
        <v>502</v>
      </c>
    </row>
    <row r="121" spans="1:20" x14ac:dyDescent="0.25">
      <c r="A121" t="s">
        <v>474</v>
      </c>
      <c r="B121" t="s">
        <v>492</v>
      </c>
      <c r="C121" t="s">
        <v>16</v>
      </c>
      <c r="D121" t="s">
        <v>300</v>
      </c>
      <c r="E121" t="s">
        <v>301</v>
      </c>
      <c r="F121" t="s">
        <v>302</v>
      </c>
      <c r="G121" t="s">
        <v>508</v>
      </c>
      <c r="H121" t="s">
        <v>339</v>
      </c>
      <c r="I121" t="s">
        <v>338</v>
      </c>
      <c r="K121">
        <v>0</v>
      </c>
      <c r="O121">
        <v>0</v>
      </c>
      <c r="P121" t="s">
        <v>343</v>
      </c>
      <c r="Q121">
        <v>2019</v>
      </c>
      <c r="R121" t="s">
        <v>494</v>
      </c>
      <c r="T121" t="s">
        <v>502</v>
      </c>
    </row>
    <row r="122" spans="1:20" x14ac:dyDescent="0.25">
      <c r="A122" t="s">
        <v>474</v>
      </c>
      <c r="B122" t="s">
        <v>492</v>
      </c>
      <c r="C122" t="s">
        <v>16</v>
      </c>
      <c r="D122" t="s">
        <v>303</v>
      </c>
      <c r="E122" t="s">
        <v>304</v>
      </c>
      <c r="F122" t="s">
        <v>305</v>
      </c>
      <c r="G122" t="s">
        <v>508</v>
      </c>
      <c r="H122" t="s">
        <v>339</v>
      </c>
      <c r="I122" t="s">
        <v>338</v>
      </c>
      <c r="K122">
        <v>0</v>
      </c>
      <c r="O122">
        <v>0</v>
      </c>
      <c r="P122" t="s">
        <v>343</v>
      </c>
      <c r="Q122">
        <v>2019</v>
      </c>
      <c r="R122" t="s">
        <v>494</v>
      </c>
      <c r="T122" t="s">
        <v>502</v>
      </c>
    </row>
    <row r="123" spans="1:20" x14ac:dyDescent="0.25">
      <c r="A123" t="s">
        <v>474</v>
      </c>
      <c r="B123" t="s">
        <v>492</v>
      </c>
      <c r="C123" t="s">
        <v>16</v>
      </c>
      <c r="D123" t="s">
        <v>306</v>
      </c>
      <c r="E123" t="s">
        <v>307</v>
      </c>
      <c r="F123" t="s">
        <v>94</v>
      </c>
      <c r="G123" t="s">
        <v>509</v>
      </c>
      <c r="H123" t="s">
        <v>341</v>
      </c>
      <c r="I123" t="s">
        <v>338</v>
      </c>
      <c r="K123">
        <v>0</v>
      </c>
      <c r="O123">
        <v>0</v>
      </c>
      <c r="P123" t="s">
        <v>343</v>
      </c>
      <c r="Q123">
        <v>2020</v>
      </c>
      <c r="R123" t="s">
        <v>494</v>
      </c>
      <c r="T123" t="s">
        <v>496</v>
      </c>
    </row>
    <row r="124" spans="1:20" x14ac:dyDescent="0.25">
      <c r="A124" t="s">
        <v>474</v>
      </c>
      <c r="B124" t="s">
        <v>492</v>
      </c>
      <c r="C124" t="s">
        <v>16</v>
      </c>
      <c r="D124" t="s">
        <v>308</v>
      </c>
      <c r="E124" t="s">
        <v>309</v>
      </c>
      <c r="F124" t="s">
        <v>310</v>
      </c>
      <c r="G124" t="s">
        <v>509</v>
      </c>
      <c r="H124" t="s">
        <v>339</v>
      </c>
      <c r="I124" t="s">
        <v>338</v>
      </c>
      <c r="K124">
        <v>0</v>
      </c>
      <c r="O124">
        <v>0</v>
      </c>
      <c r="P124" t="s">
        <v>343</v>
      </c>
      <c r="Q124">
        <v>2020</v>
      </c>
      <c r="R124" t="s">
        <v>494</v>
      </c>
      <c r="T124" t="s">
        <v>502</v>
      </c>
    </row>
    <row r="125" spans="1:20" x14ac:dyDescent="0.25">
      <c r="A125" t="s">
        <v>474</v>
      </c>
      <c r="B125" t="s">
        <v>499</v>
      </c>
      <c r="C125" t="s">
        <v>21</v>
      </c>
      <c r="D125" t="s">
        <v>355</v>
      </c>
      <c r="E125" t="s">
        <v>356</v>
      </c>
      <c r="F125" t="s">
        <v>357</v>
      </c>
      <c r="G125" t="s">
        <v>509</v>
      </c>
      <c r="H125" t="s">
        <v>95</v>
      </c>
      <c r="I125" t="s">
        <v>338</v>
      </c>
      <c r="K125">
        <v>0</v>
      </c>
      <c r="O125">
        <v>0</v>
      </c>
      <c r="P125" t="s">
        <v>343</v>
      </c>
      <c r="Q125">
        <v>2020</v>
      </c>
      <c r="R125" t="s">
        <v>494</v>
      </c>
      <c r="T125" t="s">
        <v>495</v>
      </c>
    </row>
    <row r="126" spans="1:20" x14ac:dyDescent="0.25">
      <c r="A126" t="s">
        <v>474</v>
      </c>
      <c r="B126" t="s">
        <v>492</v>
      </c>
      <c r="C126" t="s">
        <v>18</v>
      </c>
      <c r="D126" t="s">
        <v>311</v>
      </c>
      <c r="E126" t="s">
        <v>312</v>
      </c>
      <c r="F126" t="s">
        <v>246</v>
      </c>
      <c r="G126" t="s">
        <v>509</v>
      </c>
      <c r="H126" t="s">
        <v>95</v>
      </c>
      <c r="I126" t="s">
        <v>338</v>
      </c>
      <c r="K126">
        <v>0</v>
      </c>
      <c r="O126">
        <v>0</v>
      </c>
      <c r="P126" t="s">
        <v>343</v>
      </c>
      <c r="Q126">
        <v>2020</v>
      </c>
      <c r="R126" t="s">
        <v>494</v>
      </c>
      <c r="T126" t="s">
        <v>496</v>
      </c>
    </row>
    <row r="127" spans="1:20" x14ac:dyDescent="0.25">
      <c r="A127" t="s">
        <v>474</v>
      </c>
      <c r="B127" t="s">
        <v>492</v>
      </c>
      <c r="C127" t="s">
        <v>18</v>
      </c>
      <c r="D127" t="s">
        <v>313</v>
      </c>
      <c r="E127" t="s">
        <v>314</v>
      </c>
      <c r="F127" t="s">
        <v>246</v>
      </c>
      <c r="G127" t="s">
        <v>509</v>
      </c>
      <c r="H127" t="s">
        <v>341</v>
      </c>
      <c r="I127" t="s">
        <v>338</v>
      </c>
      <c r="K127">
        <v>0</v>
      </c>
      <c r="O127">
        <v>0</v>
      </c>
      <c r="P127" t="s">
        <v>343</v>
      </c>
      <c r="Q127">
        <v>2019</v>
      </c>
      <c r="R127" t="s">
        <v>494</v>
      </c>
      <c r="T127" t="s">
        <v>496</v>
      </c>
    </row>
    <row r="128" spans="1:20" x14ac:dyDescent="0.25">
      <c r="A128" t="s">
        <v>474</v>
      </c>
      <c r="B128" t="s">
        <v>492</v>
      </c>
      <c r="C128" t="s">
        <v>18</v>
      </c>
      <c r="D128" t="s">
        <v>315</v>
      </c>
      <c r="E128" t="s">
        <v>316</v>
      </c>
      <c r="F128" t="s">
        <v>246</v>
      </c>
      <c r="G128" t="s">
        <v>509</v>
      </c>
      <c r="H128" t="s">
        <v>341</v>
      </c>
      <c r="I128" t="s">
        <v>338</v>
      </c>
      <c r="K128">
        <v>0</v>
      </c>
      <c r="O128">
        <v>0</v>
      </c>
      <c r="P128" t="s">
        <v>343</v>
      </c>
      <c r="Q128">
        <v>2020</v>
      </c>
      <c r="R128" t="s">
        <v>494</v>
      </c>
      <c r="T128" t="s">
        <v>496</v>
      </c>
    </row>
    <row r="129" spans="1:20" x14ac:dyDescent="0.25">
      <c r="A129" t="s">
        <v>474</v>
      </c>
      <c r="B129" t="s">
        <v>492</v>
      </c>
      <c r="C129" t="s">
        <v>16</v>
      </c>
      <c r="D129" t="s">
        <v>317</v>
      </c>
      <c r="E129" t="s">
        <v>318</v>
      </c>
      <c r="F129" t="s">
        <v>246</v>
      </c>
      <c r="G129" t="s">
        <v>509</v>
      </c>
      <c r="H129" t="s">
        <v>341</v>
      </c>
      <c r="I129" t="s">
        <v>338</v>
      </c>
      <c r="K129">
        <v>0</v>
      </c>
      <c r="O129">
        <v>0</v>
      </c>
      <c r="P129" t="s">
        <v>343</v>
      </c>
      <c r="Q129">
        <v>2020</v>
      </c>
      <c r="R129" t="s">
        <v>494</v>
      </c>
      <c r="T129" t="s">
        <v>496</v>
      </c>
    </row>
    <row r="130" spans="1:20" x14ac:dyDescent="0.25">
      <c r="A130" t="s">
        <v>474</v>
      </c>
      <c r="B130" t="s">
        <v>492</v>
      </c>
      <c r="C130" t="s">
        <v>20</v>
      </c>
      <c r="D130" t="s">
        <v>319</v>
      </c>
      <c r="E130" t="s">
        <v>320</v>
      </c>
      <c r="F130" t="s">
        <v>246</v>
      </c>
      <c r="G130" t="s">
        <v>509</v>
      </c>
      <c r="H130" t="s">
        <v>341</v>
      </c>
      <c r="I130" t="s">
        <v>338</v>
      </c>
      <c r="K130">
        <v>0</v>
      </c>
      <c r="O130">
        <v>0</v>
      </c>
      <c r="P130" t="s">
        <v>343</v>
      </c>
      <c r="Q130">
        <v>2020</v>
      </c>
      <c r="R130" t="s">
        <v>494</v>
      </c>
      <c r="T130" t="s">
        <v>496</v>
      </c>
    </row>
    <row r="131" spans="1:20" x14ac:dyDescent="0.25">
      <c r="A131" t="s">
        <v>474</v>
      </c>
      <c r="B131" t="s">
        <v>492</v>
      </c>
      <c r="C131" t="s">
        <v>18</v>
      </c>
      <c r="D131" t="s">
        <v>321</v>
      </c>
      <c r="E131" t="s">
        <v>322</v>
      </c>
      <c r="F131" t="s">
        <v>246</v>
      </c>
      <c r="G131" t="s">
        <v>509</v>
      </c>
      <c r="H131" t="s">
        <v>341</v>
      </c>
      <c r="I131" t="s">
        <v>338</v>
      </c>
      <c r="K131">
        <v>393460.5</v>
      </c>
      <c r="O131">
        <v>393460.5</v>
      </c>
      <c r="P131" t="s">
        <v>343</v>
      </c>
      <c r="Q131">
        <v>2020</v>
      </c>
      <c r="R131" t="s">
        <v>494</v>
      </c>
      <c r="T131" t="s">
        <v>502</v>
      </c>
    </row>
    <row r="132" spans="1:20" x14ac:dyDescent="0.25">
      <c r="A132" t="s">
        <v>474</v>
      </c>
      <c r="B132" t="s">
        <v>510</v>
      </c>
      <c r="C132" t="s">
        <v>450</v>
      </c>
      <c r="D132" t="s">
        <v>451</v>
      </c>
      <c r="E132" t="s">
        <v>452</v>
      </c>
      <c r="F132" t="s">
        <v>326</v>
      </c>
      <c r="G132" t="s">
        <v>511</v>
      </c>
      <c r="H132" t="s">
        <v>342</v>
      </c>
      <c r="I132" t="s">
        <v>338</v>
      </c>
      <c r="K132">
        <v>0</v>
      </c>
      <c r="O132">
        <v>0</v>
      </c>
      <c r="P132" t="s">
        <v>343</v>
      </c>
      <c r="Q132">
        <v>2020</v>
      </c>
      <c r="R132" t="s">
        <v>494</v>
      </c>
      <c r="T132" t="s">
        <v>512</v>
      </c>
    </row>
    <row r="133" spans="1:20" x14ac:dyDescent="0.25">
      <c r="A133" t="s">
        <v>474</v>
      </c>
      <c r="B133" t="s">
        <v>510</v>
      </c>
      <c r="C133" t="s">
        <v>44</v>
      </c>
      <c r="D133" t="s">
        <v>453</v>
      </c>
      <c r="E133" t="s">
        <v>454</v>
      </c>
      <c r="F133" t="s">
        <v>455</v>
      </c>
      <c r="G133" t="s">
        <v>511</v>
      </c>
      <c r="H133" t="s">
        <v>339</v>
      </c>
      <c r="I133" t="s">
        <v>338</v>
      </c>
      <c r="K133">
        <v>208865.96</v>
      </c>
      <c r="O133">
        <v>208865.96</v>
      </c>
      <c r="P133" t="s">
        <v>343</v>
      </c>
      <c r="Q133">
        <v>2020</v>
      </c>
      <c r="R133" t="s">
        <v>494</v>
      </c>
      <c r="T133" t="s">
        <v>512</v>
      </c>
    </row>
    <row r="134" spans="1:20" x14ac:dyDescent="0.25">
      <c r="A134" t="s">
        <v>474</v>
      </c>
      <c r="B134" t="s">
        <v>510</v>
      </c>
      <c r="C134" t="s">
        <v>44</v>
      </c>
      <c r="D134" t="s">
        <v>456</v>
      </c>
      <c r="E134" t="s">
        <v>457</v>
      </c>
      <c r="F134" t="s">
        <v>458</v>
      </c>
      <c r="G134" t="s">
        <v>511</v>
      </c>
      <c r="H134" t="s">
        <v>342</v>
      </c>
      <c r="I134" t="s">
        <v>338</v>
      </c>
      <c r="K134">
        <v>0</v>
      </c>
      <c r="O134">
        <v>0</v>
      </c>
      <c r="P134" t="s">
        <v>343</v>
      </c>
      <c r="Q134">
        <v>2020</v>
      </c>
      <c r="R134" t="s">
        <v>494</v>
      </c>
      <c r="T134" t="s">
        <v>512</v>
      </c>
    </row>
    <row r="135" spans="1:20" x14ac:dyDescent="0.25">
      <c r="A135" t="s">
        <v>474</v>
      </c>
      <c r="B135" t="s">
        <v>510</v>
      </c>
      <c r="C135" t="s">
        <v>44</v>
      </c>
      <c r="D135" t="s">
        <v>459</v>
      </c>
      <c r="E135" t="s">
        <v>460</v>
      </c>
      <c r="F135" t="s">
        <v>461</v>
      </c>
      <c r="G135" t="s">
        <v>511</v>
      </c>
      <c r="H135" t="s">
        <v>339</v>
      </c>
      <c r="I135" t="s">
        <v>338</v>
      </c>
      <c r="K135">
        <v>400000</v>
      </c>
      <c r="O135">
        <v>400000</v>
      </c>
      <c r="P135" t="s">
        <v>343</v>
      </c>
      <c r="Q135">
        <v>2020</v>
      </c>
      <c r="R135" t="s">
        <v>494</v>
      </c>
      <c r="T135" t="s">
        <v>512</v>
      </c>
    </row>
    <row r="136" spans="1:20" x14ac:dyDescent="0.25">
      <c r="A136" t="s">
        <v>474</v>
      </c>
      <c r="B136" t="s">
        <v>510</v>
      </c>
      <c r="C136" t="s">
        <v>42</v>
      </c>
      <c r="D136" t="s">
        <v>462</v>
      </c>
      <c r="E136" t="s">
        <v>463</v>
      </c>
      <c r="F136" t="s">
        <v>464</v>
      </c>
      <c r="G136" t="s">
        <v>511</v>
      </c>
      <c r="H136" t="s">
        <v>95</v>
      </c>
      <c r="I136" t="s">
        <v>338</v>
      </c>
      <c r="K136">
        <v>99476.62</v>
      </c>
      <c r="O136">
        <v>99476.62</v>
      </c>
      <c r="P136" t="s">
        <v>343</v>
      </c>
      <c r="Q136">
        <v>2020</v>
      </c>
      <c r="R136" t="s">
        <v>494</v>
      </c>
      <c r="T136" t="s">
        <v>512</v>
      </c>
    </row>
    <row r="137" spans="1:20" x14ac:dyDescent="0.25">
      <c r="A137" t="s">
        <v>474</v>
      </c>
      <c r="B137" t="s">
        <v>510</v>
      </c>
      <c r="C137" t="s">
        <v>42</v>
      </c>
      <c r="D137" t="s">
        <v>465</v>
      </c>
      <c r="E137" t="s">
        <v>466</v>
      </c>
      <c r="F137" t="s">
        <v>464</v>
      </c>
      <c r="G137" t="s">
        <v>511</v>
      </c>
      <c r="H137" t="s">
        <v>95</v>
      </c>
      <c r="I137" t="s">
        <v>338</v>
      </c>
      <c r="K137">
        <v>414000</v>
      </c>
      <c r="O137">
        <v>414000</v>
      </c>
      <c r="P137" t="s">
        <v>343</v>
      </c>
      <c r="Q137">
        <v>2020</v>
      </c>
      <c r="R137" t="s">
        <v>494</v>
      </c>
      <c r="T137" t="s">
        <v>512</v>
      </c>
    </row>
    <row r="138" spans="1:20" x14ac:dyDescent="0.25">
      <c r="A138" t="s">
        <v>474</v>
      </c>
      <c r="B138" t="s">
        <v>510</v>
      </c>
      <c r="C138" t="s">
        <v>42</v>
      </c>
      <c r="D138" t="s">
        <v>467</v>
      </c>
      <c r="E138" t="s">
        <v>468</v>
      </c>
      <c r="F138" t="s">
        <v>464</v>
      </c>
      <c r="G138" t="s">
        <v>511</v>
      </c>
      <c r="H138" t="s">
        <v>95</v>
      </c>
      <c r="I138" t="s">
        <v>338</v>
      </c>
      <c r="K138">
        <v>0</v>
      </c>
      <c r="O138">
        <v>0</v>
      </c>
      <c r="P138" t="s">
        <v>343</v>
      </c>
      <c r="Q138">
        <v>2020</v>
      </c>
      <c r="R138" t="s">
        <v>494</v>
      </c>
      <c r="T138" t="s">
        <v>512</v>
      </c>
    </row>
    <row r="139" spans="1:20" x14ac:dyDescent="0.25">
      <c r="A139" t="s">
        <v>474</v>
      </c>
      <c r="B139" t="s">
        <v>510</v>
      </c>
      <c r="C139" t="s">
        <v>42</v>
      </c>
      <c r="D139" t="s">
        <v>469</v>
      </c>
      <c r="E139" t="s">
        <v>470</v>
      </c>
      <c r="F139" t="s">
        <v>464</v>
      </c>
      <c r="G139" t="s">
        <v>511</v>
      </c>
      <c r="H139" t="s">
        <v>339</v>
      </c>
      <c r="I139" t="s">
        <v>338</v>
      </c>
      <c r="K139">
        <v>0</v>
      </c>
      <c r="O139">
        <v>0</v>
      </c>
      <c r="P139" t="s">
        <v>343</v>
      </c>
      <c r="Q139">
        <v>2020</v>
      </c>
      <c r="R139" t="s">
        <v>494</v>
      </c>
      <c r="T139" t="s">
        <v>512</v>
      </c>
    </row>
    <row r="140" spans="1:20" x14ac:dyDescent="0.25">
      <c r="A140" t="s">
        <v>474</v>
      </c>
      <c r="B140" t="s">
        <v>510</v>
      </c>
      <c r="C140" t="s">
        <v>44</v>
      </c>
      <c r="D140" t="s">
        <v>471</v>
      </c>
      <c r="E140" t="s">
        <v>472</v>
      </c>
      <c r="F140" t="s">
        <v>455</v>
      </c>
      <c r="G140" t="s">
        <v>511</v>
      </c>
      <c r="H140" t="s">
        <v>341</v>
      </c>
      <c r="I140" t="s">
        <v>338</v>
      </c>
      <c r="K140">
        <v>0</v>
      </c>
      <c r="O140">
        <v>0</v>
      </c>
      <c r="P140" t="s">
        <v>343</v>
      </c>
      <c r="Q140">
        <v>2020</v>
      </c>
      <c r="R140" t="s">
        <v>494</v>
      </c>
      <c r="T140" t="s">
        <v>512</v>
      </c>
    </row>
    <row r="141" spans="1:20" x14ac:dyDescent="0.25">
      <c r="A141" t="s">
        <v>474</v>
      </c>
      <c r="B141" t="s">
        <v>499</v>
      </c>
      <c r="C141" t="s">
        <v>358</v>
      </c>
      <c r="D141" t="s">
        <v>359</v>
      </c>
      <c r="E141" t="s">
        <v>360</v>
      </c>
      <c r="F141" t="s">
        <v>233</v>
      </c>
      <c r="G141" t="s">
        <v>513</v>
      </c>
      <c r="H141" t="s">
        <v>123</v>
      </c>
      <c r="I141" t="s">
        <v>338</v>
      </c>
      <c r="K141">
        <v>257261.66</v>
      </c>
      <c r="O141">
        <v>257261.66</v>
      </c>
      <c r="P141" t="s">
        <v>343</v>
      </c>
      <c r="Q141">
        <v>2020</v>
      </c>
      <c r="R141" t="s">
        <v>494</v>
      </c>
      <c r="T141" t="s">
        <v>496</v>
      </c>
    </row>
    <row r="142" spans="1:20" x14ac:dyDescent="0.25">
      <c r="A142" t="s">
        <v>474</v>
      </c>
      <c r="B142" t="s">
        <v>499</v>
      </c>
      <c r="C142" t="s">
        <v>358</v>
      </c>
      <c r="D142" t="s">
        <v>361</v>
      </c>
      <c r="E142" t="s">
        <v>362</v>
      </c>
      <c r="F142" t="s">
        <v>233</v>
      </c>
      <c r="G142" t="s">
        <v>513</v>
      </c>
      <c r="H142" t="s">
        <v>95</v>
      </c>
      <c r="I142" t="s">
        <v>338</v>
      </c>
      <c r="K142">
        <v>0</v>
      </c>
      <c r="O142">
        <v>0</v>
      </c>
      <c r="P142" t="s">
        <v>343</v>
      </c>
      <c r="Q142">
        <v>2020</v>
      </c>
      <c r="R142" t="s">
        <v>494</v>
      </c>
      <c r="T142" t="s">
        <v>496</v>
      </c>
    </row>
    <row r="143" spans="1:20" x14ac:dyDescent="0.25">
      <c r="A143" t="s">
        <v>474</v>
      </c>
      <c r="B143" t="s">
        <v>499</v>
      </c>
      <c r="C143" t="s">
        <v>358</v>
      </c>
      <c r="D143" t="s">
        <v>363</v>
      </c>
      <c r="E143" t="s">
        <v>364</v>
      </c>
      <c r="F143" t="s">
        <v>365</v>
      </c>
      <c r="G143" t="s">
        <v>513</v>
      </c>
      <c r="H143" t="s">
        <v>95</v>
      </c>
      <c r="I143" t="s">
        <v>338</v>
      </c>
      <c r="K143">
        <v>325425.78000000003</v>
      </c>
      <c r="O143">
        <v>325425.78000000003</v>
      </c>
      <c r="P143" t="s">
        <v>343</v>
      </c>
      <c r="Q143">
        <v>2020</v>
      </c>
      <c r="R143" t="s">
        <v>494</v>
      </c>
      <c r="T143" t="s">
        <v>496</v>
      </c>
    </row>
    <row r="144" spans="1:20" x14ac:dyDescent="0.25">
      <c r="A144" t="s">
        <v>474</v>
      </c>
      <c r="B144" t="s">
        <v>492</v>
      </c>
      <c r="C144" t="s">
        <v>323</v>
      </c>
      <c r="D144" t="s">
        <v>324</v>
      </c>
      <c r="E144" t="s">
        <v>325</v>
      </c>
      <c r="F144" t="s">
        <v>326</v>
      </c>
      <c r="G144" t="s">
        <v>513</v>
      </c>
      <c r="H144" t="s">
        <v>339</v>
      </c>
      <c r="I144" t="s">
        <v>338</v>
      </c>
      <c r="K144">
        <v>450792.26</v>
      </c>
      <c r="O144">
        <v>450792.26</v>
      </c>
      <c r="P144" t="s">
        <v>343</v>
      </c>
      <c r="Q144">
        <v>2019</v>
      </c>
      <c r="R144" t="s">
        <v>494</v>
      </c>
      <c r="T144" t="s">
        <v>496</v>
      </c>
    </row>
    <row r="145" spans="1:20" x14ac:dyDescent="0.25">
      <c r="A145" t="s">
        <v>474</v>
      </c>
      <c r="B145" t="s">
        <v>492</v>
      </c>
      <c r="C145" t="s">
        <v>260</v>
      </c>
      <c r="D145" t="s">
        <v>327</v>
      </c>
      <c r="E145" t="s">
        <v>328</v>
      </c>
      <c r="F145" t="s">
        <v>233</v>
      </c>
      <c r="G145" t="s">
        <v>513</v>
      </c>
      <c r="H145" t="s">
        <v>123</v>
      </c>
      <c r="I145" t="s">
        <v>338</v>
      </c>
      <c r="K145">
        <v>526445.18999999994</v>
      </c>
      <c r="O145">
        <v>526445.18999999994</v>
      </c>
      <c r="P145" t="s">
        <v>343</v>
      </c>
      <c r="Q145">
        <v>2019</v>
      </c>
      <c r="R145" t="s">
        <v>494</v>
      </c>
      <c r="T145" t="s">
        <v>496</v>
      </c>
    </row>
    <row r="146" spans="1:20" x14ac:dyDescent="0.25">
      <c r="A146" t="s">
        <v>474</v>
      </c>
      <c r="B146" t="s">
        <v>492</v>
      </c>
      <c r="C146" t="s">
        <v>260</v>
      </c>
      <c r="D146" t="s">
        <v>329</v>
      </c>
      <c r="E146" t="s">
        <v>330</v>
      </c>
      <c r="F146" t="s">
        <v>233</v>
      </c>
      <c r="G146" t="s">
        <v>514</v>
      </c>
      <c r="H146" t="s">
        <v>123</v>
      </c>
      <c r="I146" t="s">
        <v>338</v>
      </c>
      <c r="K146">
        <v>250000</v>
      </c>
      <c r="O146">
        <v>250000</v>
      </c>
      <c r="P146" t="s">
        <v>343</v>
      </c>
      <c r="Q146">
        <v>2019</v>
      </c>
      <c r="R146" t="s">
        <v>494</v>
      </c>
      <c r="T146" t="s">
        <v>496</v>
      </c>
    </row>
    <row r="147" spans="1:20" x14ac:dyDescent="0.25">
      <c r="A147" t="s">
        <v>474</v>
      </c>
      <c r="B147" t="s">
        <v>492</v>
      </c>
      <c r="C147" t="s">
        <v>16</v>
      </c>
      <c r="D147" t="s">
        <v>331</v>
      </c>
      <c r="E147" t="s">
        <v>332</v>
      </c>
      <c r="F147" t="s">
        <v>333</v>
      </c>
      <c r="G147" t="s">
        <v>514</v>
      </c>
      <c r="H147" t="s">
        <v>95</v>
      </c>
      <c r="I147" t="s">
        <v>338</v>
      </c>
      <c r="K147">
        <v>0</v>
      </c>
      <c r="O147">
        <v>0</v>
      </c>
      <c r="P147" t="s">
        <v>343</v>
      </c>
      <c r="Q147">
        <v>2020</v>
      </c>
      <c r="R147" t="s">
        <v>494</v>
      </c>
      <c r="T147" t="s">
        <v>502</v>
      </c>
    </row>
    <row r="148" spans="1:20" x14ac:dyDescent="0.25">
      <c r="A148" t="s">
        <v>474</v>
      </c>
      <c r="B148" t="s">
        <v>503</v>
      </c>
      <c r="C148" t="s">
        <v>32</v>
      </c>
      <c r="D148" t="s">
        <v>403</v>
      </c>
      <c r="E148" t="s">
        <v>404</v>
      </c>
      <c r="F148" t="s">
        <v>396</v>
      </c>
      <c r="G148" t="s">
        <v>514</v>
      </c>
      <c r="H148" t="s">
        <v>339</v>
      </c>
      <c r="I148" t="s">
        <v>338</v>
      </c>
      <c r="K148">
        <v>0</v>
      </c>
      <c r="O148">
        <v>0</v>
      </c>
      <c r="P148" t="s">
        <v>343</v>
      </c>
      <c r="Q148">
        <v>2020</v>
      </c>
      <c r="R148" t="s">
        <v>494</v>
      </c>
      <c r="T148" t="s">
        <v>502</v>
      </c>
    </row>
    <row r="149" spans="1:20" x14ac:dyDescent="0.25">
      <c r="A149" t="s">
        <v>474</v>
      </c>
      <c r="B149" t="s">
        <v>503</v>
      </c>
      <c r="C149" t="s">
        <v>32</v>
      </c>
      <c r="D149" t="s">
        <v>405</v>
      </c>
      <c r="E149" t="s">
        <v>406</v>
      </c>
      <c r="F149" t="s">
        <v>407</v>
      </c>
      <c r="G149" t="s">
        <v>514</v>
      </c>
      <c r="H149" t="s">
        <v>339</v>
      </c>
      <c r="I149" t="s">
        <v>338</v>
      </c>
      <c r="K149">
        <v>26283.48</v>
      </c>
      <c r="O149">
        <v>26283.48</v>
      </c>
      <c r="P149" t="s">
        <v>343</v>
      </c>
      <c r="Q149">
        <v>2020</v>
      </c>
      <c r="R149" t="s">
        <v>494</v>
      </c>
      <c r="T149" t="s">
        <v>502</v>
      </c>
    </row>
    <row r="150" spans="1:20" x14ac:dyDescent="0.25">
      <c r="A150" t="s">
        <v>474</v>
      </c>
      <c r="B150" t="s">
        <v>505</v>
      </c>
      <c r="C150" t="s">
        <v>26</v>
      </c>
      <c r="D150" t="s">
        <v>369</v>
      </c>
      <c r="E150" t="s">
        <v>370</v>
      </c>
      <c r="F150" t="s">
        <v>371</v>
      </c>
      <c r="G150" t="s">
        <v>515</v>
      </c>
      <c r="H150" t="s">
        <v>341</v>
      </c>
      <c r="I150" t="s">
        <v>338</v>
      </c>
      <c r="K150">
        <v>0</v>
      </c>
      <c r="O150">
        <v>0</v>
      </c>
      <c r="P150" t="s">
        <v>343</v>
      </c>
      <c r="Q150">
        <v>2020</v>
      </c>
      <c r="R150" t="s">
        <v>494</v>
      </c>
      <c r="T150" t="s">
        <v>498</v>
      </c>
    </row>
    <row r="151" spans="1:20" x14ac:dyDescent="0.25">
      <c r="A151" t="s">
        <v>474</v>
      </c>
      <c r="B151" t="s">
        <v>505</v>
      </c>
      <c r="C151" t="s">
        <v>26</v>
      </c>
      <c r="D151" t="s">
        <v>372</v>
      </c>
      <c r="E151" t="s">
        <v>373</v>
      </c>
      <c r="F151" t="s">
        <v>374</v>
      </c>
      <c r="G151" t="s">
        <v>515</v>
      </c>
      <c r="H151" t="s">
        <v>342</v>
      </c>
      <c r="I151" t="s">
        <v>124</v>
      </c>
      <c r="K151">
        <v>0</v>
      </c>
      <c r="O151">
        <v>0</v>
      </c>
      <c r="P151" t="s">
        <v>343</v>
      </c>
      <c r="Q151">
        <v>2020</v>
      </c>
      <c r="R151" t="s">
        <v>494</v>
      </c>
      <c r="T151" t="s">
        <v>498</v>
      </c>
    </row>
    <row r="152" spans="1:20" x14ac:dyDescent="0.25">
      <c r="A152" t="s">
        <v>477</v>
      </c>
      <c r="B152" t="s">
        <v>505</v>
      </c>
      <c r="C152" t="s">
        <v>26</v>
      </c>
      <c r="D152" t="s">
        <v>140</v>
      </c>
      <c r="E152" t="s">
        <v>141</v>
      </c>
      <c r="F152" t="s">
        <v>142</v>
      </c>
      <c r="G152" t="s">
        <v>516</v>
      </c>
      <c r="H152" t="s">
        <v>123</v>
      </c>
      <c r="I152" t="s">
        <v>124</v>
      </c>
      <c r="L152">
        <v>3919693.5</v>
      </c>
      <c r="O152">
        <v>3919693.5</v>
      </c>
      <c r="P152" t="s">
        <v>344</v>
      </c>
      <c r="Q152">
        <v>2020</v>
      </c>
      <c r="R152" t="s">
        <v>517</v>
      </c>
      <c r="S152" t="s">
        <v>147</v>
      </c>
      <c r="T152" t="s">
        <v>498</v>
      </c>
    </row>
    <row r="153" spans="1:20" x14ac:dyDescent="0.25">
      <c r="A153" t="s">
        <v>477</v>
      </c>
      <c r="B153" t="s">
        <v>505</v>
      </c>
      <c r="C153" t="s">
        <v>26</v>
      </c>
      <c r="D153" t="s">
        <v>140</v>
      </c>
      <c r="E153" t="s">
        <v>141</v>
      </c>
      <c r="F153" t="s">
        <v>142</v>
      </c>
      <c r="G153" t="s">
        <v>516</v>
      </c>
      <c r="H153" t="s">
        <v>123</v>
      </c>
      <c r="I153" t="s">
        <v>124</v>
      </c>
      <c r="M153">
        <v>827230.5</v>
      </c>
      <c r="O153">
        <v>827230.5</v>
      </c>
      <c r="P153" t="s">
        <v>344</v>
      </c>
      <c r="Q153">
        <v>2020</v>
      </c>
      <c r="R153" t="s">
        <v>517</v>
      </c>
      <c r="S153" t="s">
        <v>148</v>
      </c>
      <c r="T153" t="s">
        <v>498</v>
      </c>
    </row>
    <row r="154" spans="1:20" x14ac:dyDescent="0.25">
      <c r="A154" t="s">
        <v>477</v>
      </c>
      <c r="B154" t="s">
        <v>505</v>
      </c>
      <c r="C154" t="s">
        <v>375</v>
      </c>
      <c r="D154" t="s">
        <v>143</v>
      </c>
      <c r="E154" t="s">
        <v>144</v>
      </c>
      <c r="F154" t="s">
        <v>145</v>
      </c>
      <c r="G154" t="s">
        <v>516</v>
      </c>
      <c r="H154" t="s">
        <v>123</v>
      </c>
      <c r="I154" t="s">
        <v>124</v>
      </c>
      <c r="M154">
        <v>2973348</v>
      </c>
      <c r="O154">
        <v>2973348</v>
      </c>
      <c r="P154" t="s">
        <v>344</v>
      </c>
      <c r="Q154">
        <v>2020</v>
      </c>
      <c r="R154" t="s">
        <v>517</v>
      </c>
      <c r="S154" t="s">
        <v>139</v>
      </c>
      <c r="T154" t="s">
        <v>498</v>
      </c>
    </row>
    <row r="155" spans="1:20" x14ac:dyDescent="0.25">
      <c r="A155" t="s">
        <v>477</v>
      </c>
      <c r="B155" t="s">
        <v>505</v>
      </c>
      <c r="C155" t="s">
        <v>375</v>
      </c>
      <c r="D155" t="s">
        <v>143</v>
      </c>
      <c r="E155" t="s">
        <v>144</v>
      </c>
      <c r="F155" t="s">
        <v>146</v>
      </c>
      <c r="G155" t="s">
        <v>516</v>
      </c>
      <c r="H155" t="s">
        <v>123</v>
      </c>
      <c r="I155" t="s">
        <v>124</v>
      </c>
      <c r="M155">
        <v>991116</v>
      </c>
      <c r="O155">
        <v>991116</v>
      </c>
      <c r="P155" t="s">
        <v>344</v>
      </c>
      <c r="Q155">
        <v>2019</v>
      </c>
      <c r="R155" t="s">
        <v>517</v>
      </c>
      <c r="S155" t="s">
        <v>139</v>
      </c>
      <c r="T155" t="s">
        <v>498</v>
      </c>
    </row>
    <row r="156" spans="1:20" x14ac:dyDescent="0.25">
      <c r="A156" t="s">
        <v>477</v>
      </c>
      <c r="B156" t="s">
        <v>518</v>
      </c>
      <c r="C156" t="s">
        <v>33</v>
      </c>
      <c r="D156" t="s">
        <v>180</v>
      </c>
      <c r="E156" t="s">
        <v>181</v>
      </c>
      <c r="F156" t="s">
        <v>182</v>
      </c>
      <c r="G156" t="s">
        <v>516</v>
      </c>
      <c r="H156" t="s">
        <v>123</v>
      </c>
      <c r="I156" t="s">
        <v>124</v>
      </c>
      <c r="L156">
        <v>2531692.7999999998</v>
      </c>
      <c r="O156">
        <v>2531692.7999999998</v>
      </c>
      <c r="P156" t="s">
        <v>344</v>
      </c>
      <c r="Q156">
        <v>2020</v>
      </c>
      <c r="R156" t="s">
        <v>517</v>
      </c>
      <c r="S156" t="s">
        <v>147</v>
      </c>
      <c r="T156" t="s">
        <v>502</v>
      </c>
    </row>
    <row r="157" spans="1:20" x14ac:dyDescent="0.25">
      <c r="A157" t="s">
        <v>477</v>
      </c>
      <c r="B157" t="s">
        <v>518</v>
      </c>
      <c r="C157" t="s">
        <v>33</v>
      </c>
      <c r="D157" t="s">
        <v>180</v>
      </c>
      <c r="E157" t="s">
        <v>181</v>
      </c>
      <c r="F157" t="s">
        <v>182</v>
      </c>
      <c r="G157" t="s">
        <v>516</v>
      </c>
      <c r="H157" t="s">
        <v>123</v>
      </c>
      <c r="I157" t="s">
        <v>124</v>
      </c>
      <c r="M157">
        <v>1311089.8400000001</v>
      </c>
      <c r="O157">
        <v>1311089.8400000001</v>
      </c>
      <c r="P157" t="s">
        <v>344</v>
      </c>
      <c r="Q157">
        <v>2020</v>
      </c>
      <c r="R157" t="s">
        <v>517</v>
      </c>
      <c r="S157" t="s">
        <v>205</v>
      </c>
      <c r="T157" t="s">
        <v>502</v>
      </c>
    </row>
    <row r="158" spans="1:20" x14ac:dyDescent="0.25">
      <c r="A158" t="s">
        <v>477</v>
      </c>
      <c r="B158" t="s">
        <v>518</v>
      </c>
      <c r="C158" t="s">
        <v>33</v>
      </c>
      <c r="D158" t="s">
        <v>180</v>
      </c>
      <c r="E158" t="s">
        <v>181</v>
      </c>
      <c r="F158" t="s">
        <v>182</v>
      </c>
      <c r="G158" t="s">
        <v>516</v>
      </c>
      <c r="H158" t="s">
        <v>123</v>
      </c>
      <c r="I158" t="s">
        <v>124</v>
      </c>
      <c r="M158">
        <v>1331886.1600000029</v>
      </c>
      <c r="O158">
        <v>1331886.1600000029</v>
      </c>
      <c r="P158" t="s">
        <v>344</v>
      </c>
      <c r="Q158">
        <v>2020</v>
      </c>
      <c r="R158" t="s">
        <v>517</v>
      </c>
      <c r="S158" t="s">
        <v>206</v>
      </c>
      <c r="T158" t="s">
        <v>502</v>
      </c>
    </row>
    <row r="159" spans="1:20" x14ac:dyDescent="0.25">
      <c r="A159" t="s">
        <v>477</v>
      </c>
      <c r="B159" t="s">
        <v>518</v>
      </c>
      <c r="C159" t="s">
        <v>33</v>
      </c>
      <c r="D159" t="s">
        <v>180</v>
      </c>
      <c r="E159" t="s">
        <v>181</v>
      </c>
      <c r="F159" t="s">
        <v>182</v>
      </c>
      <c r="G159" t="s">
        <v>516</v>
      </c>
      <c r="H159" t="s">
        <v>123</v>
      </c>
      <c r="I159" t="s">
        <v>124</v>
      </c>
      <c r="L159">
        <v>1946051.95</v>
      </c>
      <c r="O159">
        <v>1946051.95</v>
      </c>
      <c r="P159" t="s">
        <v>437</v>
      </c>
      <c r="Q159">
        <v>2020</v>
      </c>
      <c r="R159" t="s">
        <v>517</v>
      </c>
      <c r="S159" t="s">
        <v>147</v>
      </c>
      <c r="T159" t="s">
        <v>502</v>
      </c>
    </row>
    <row r="160" spans="1:20" x14ac:dyDescent="0.25">
      <c r="A160" t="s">
        <v>477</v>
      </c>
      <c r="B160" t="s">
        <v>518</v>
      </c>
      <c r="C160" t="s">
        <v>33</v>
      </c>
      <c r="D160" t="s">
        <v>180</v>
      </c>
      <c r="E160" t="s">
        <v>181</v>
      </c>
      <c r="F160" t="s">
        <v>182</v>
      </c>
      <c r="G160" t="s">
        <v>516</v>
      </c>
      <c r="H160" t="s">
        <v>123</v>
      </c>
      <c r="I160" t="s">
        <v>124</v>
      </c>
      <c r="M160">
        <v>1862767.16</v>
      </c>
      <c r="O160">
        <v>1862767.16</v>
      </c>
      <c r="P160" t="s">
        <v>437</v>
      </c>
      <c r="Q160">
        <v>2020</v>
      </c>
      <c r="R160" t="s">
        <v>517</v>
      </c>
      <c r="S160" t="s">
        <v>206</v>
      </c>
      <c r="T160" t="s">
        <v>502</v>
      </c>
    </row>
    <row r="161" spans="1:20" x14ac:dyDescent="0.25">
      <c r="A161" t="s">
        <v>477</v>
      </c>
      <c r="B161" t="s">
        <v>518</v>
      </c>
      <c r="C161" t="s">
        <v>33</v>
      </c>
      <c r="D161" t="s">
        <v>180</v>
      </c>
      <c r="E161" t="s">
        <v>181</v>
      </c>
      <c r="F161" t="s">
        <v>182</v>
      </c>
      <c r="G161" t="s">
        <v>516</v>
      </c>
      <c r="H161" t="s">
        <v>123</v>
      </c>
      <c r="I161" t="s">
        <v>124</v>
      </c>
      <c r="M161">
        <v>1283677.840000001</v>
      </c>
      <c r="O161">
        <v>1283677.840000001</v>
      </c>
      <c r="P161" t="s">
        <v>437</v>
      </c>
      <c r="Q161">
        <v>2020</v>
      </c>
      <c r="R161" t="s">
        <v>517</v>
      </c>
      <c r="S161" t="s">
        <v>207</v>
      </c>
      <c r="T161" t="s">
        <v>502</v>
      </c>
    </row>
    <row r="162" spans="1:20" x14ac:dyDescent="0.25">
      <c r="A162" t="s">
        <v>476</v>
      </c>
      <c r="B162" t="s">
        <v>492</v>
      </c>
      <c r="C162" t="s">
        <v>16</v>
      </c>
      <c r="D162" t="s">
        <v>93</v>
      </c>
      <c r="E162" t="s">
        <v>334</v>
      </c>
      <c r="F162" t="s">
        <v>94</v>
      </c>
      <c r="G162" t="s">
        <v>516</v>
      </c>
      <c r="H162" t="s">
        <v>123</v>
      </c>
      <c r="I162" t="s">
        <v>124</v>
      </c>
      <c r="J162">
        <v>252510.72</v>
      </c>
      <c r="O162">
        <v>252510.72</v>
      </c>
      <c r="P162" t="s">
        <v>344</v>
      </c>
      <c r="Q162">
        <v>2018</v>
      </c>
      <c r="R162" t="s">
        <v>517</v>
      </c>
      <c r="S162" t="s">
        <v>137</v>
      </c>
      <c r="T162" t="s">
        <v>496</v>
      </c>
    </row>
    <row r="163" spans="1:20" x14ac:dyDescent="0.25">
      <c r="A163" t="s">
        <v>476</v>
      </c>
      <c r="B163" t="s">
        <v>505</v>
      </c>
      <c r="C163" t="s">
        <v>26</v>
      </c>
      <c r="D163" t="s">
        <v>96</v>
      </c>
      <c r="E163" t="s">
        <v>97</v>
      </c>
      <c r="F163" t="s">
        <v>126</v>
      </c>
      <c r="G163" t="s">
        <v>516</v>
      </c>
      <c r="H163" t="s">
        <v>123</v>
      </c>
      <c r="I163" t="s">
        <v>124</v>
      </c>
      <c r="J163">
        <v>463206.15</v>
      </c>
      <c r="O163">
        <v>463206.15</v>
      </c>
      <c r="P163" t="s">
        <v>344</v>
      </c>
      <c r="Q163">
        <v>2018</v>
      </c>
      <c r="R163" t="s">
        <v>517</v>
      </c>
      <c r="S163" t="s">
        <v>150</v>
      </c>
      <c r="T163" t="s">
        <v>498</v>
      </c>
    </row>
    <row r="164" spans="1:20" x14ac:dyDescent="0.25">
      <c r="A164" t="s">
        <v>476</v>
      </c>
      <c r="B164" t="s">
        <v>505</v>
      </c>
      <c r="C164" t="s">
        <v>26</v>
      </c>
      <c r="D164" t="s">
        <v>98</v>
      </c>
      <c r="E164" t="s">
        <v>99</v>
      </c>
      <c r="F164" t="s">
        <v>126</v>
      </c>
      <c r="G164" t="s">
        <v>516</v>
      </c>
      <c r="H164" t="s">
        <v>123</v>
      </c>
      <c r="I164" t="s">
        <v>124</v>
      </c>
      <c r="J164">
        <v>5048480.3099999996</v>
      </c>
      <c r="O164">
        <v>5048480.3099999996</v>
      </c>
      <c r="P164" t="s">
        <v>344</v>
      </c>
      <c r="Q164">
        <v>2018</v>
      </c>
      <c r="R164" t="s">
        <v>517</v>
      </c>
      <c r="S164" t="s">
        <v>138</v>
      </c>
      <c r="T164" t="s">
        <v>498</v>
      </c>
    </row>
    <row r="165" spans="1:20" x14ac:dyDescent="0.25">
      <c r="A165" t="s">
        <v>476</v>
      </c>
      <c r="B165" t="s">
        <v>505</v>
      </c>
      <c r="C165" t="s">
        <v>26</v>
      </c>
      <c r="D165" t="s">
        <v>100</v>
      </c>
      <c r="E165" t="s">
        <v>149</v>
      </c>
      <c r="F165" t="s">
        <v>126</v>
      </c>
      <c r="G165" t="s">
        <v>516</v>
      </c>
      <c r="H165" t="s">
        <v>123</v>
      </c>
      <c r="I165" t="s">
        <v>124</v>
      </c>
      <c r="J165">
        <v>5570868.5800000001</v>
      </c>
      <c r="O165">
        <v>5570868.5800000001</v>
      </c>
      <c r="P165" t="s">
        <v>344</v>
      </c>
      <c r="Q165">
        <v>2018</v>
      </c>
      <c r="R165" t="s">
        <v>517</v>
      </c>
      <c r="S165" t="s">
        <v>151</v>
      </c>
      <c r="T165" t="s">
        <v>498</v>
      </c>
    </row>
    <row r="166" spans="1:20" x14ac:dyDescent="0.25">
      <c r="A166" t="s">
        <v>476</v>
      </c>
      <c r="B166" t="s">
        <v>505</v>
      </c>
      <c r="C166" t="s">
        <v>26</v>
      </c>
      <c r="D166" t="s">
        <v>101</v>
      </c>
      <c r="E166" t="s">
        <v>125</v>
      </c>
      <c r="F166" t="s">
        <v>126</v>
      </c>
      <c r="G166" t="s">
        <v>516</v>
      </c>
      <c r="H166" t="s">
        <v>123</v>
      </c>
      <c r="I166" t="s">
        <v>124</v>
      </c>
      <c r="J166">
        <v>2010420.02</v>
      </c>
      <c r="O166">
        <v>2010420.02</v>
      </c>
      <c r="P166" t="s">
        <v>344</v>
      </c>
      <c r="Q166">
        <v>2018</v>
      </c>
      <c r="R166" t="s">
        <v>517</v>
      </c>
      <c r="S166" t="s">
        <v>151</v>
      </c>
      <c r="T166" t="s">
        <v>498</v>
      </c>
    </row>
    <row r="167" spans="1:20" x14ac:dyDescent="0.25">
      <c r="A167" t="s">
        <v>476</v>
      </c>
      <c r="B167" t="s">
        <v>505</v>
      </c>
      <c r="C167" t="s">
        <v>26</v>
      </c>
      <c r="D167" t="s">
        <v>102</v>
      </c>
      <c r="E167" t="s">
        <v>103</v>
      </c>
      <c r="F167" t="s">
        <v>126</v>
      </c>
      <c r="G167" t="s">
        <v>516</v>
      </c>
      <c r="H167" t="s">
        <v>123</v>
      </c>
      <c r="I167" t="s">
        <v>124</v>
      </c>
      <c r="J167">
        <v>4471827.3</v>
      </c>
      <c r="O167">
        <v>4471827.3</v>
      </c>
      <c r="P167" t="s">
        <v>344</v>
      </c>
      <c r="Q167">
        <v>2018</v>
      </c>
      <c r="R167" t="s">
        <v>517</v>
      </c>
      <c r="S167" t="s">
        <v>152</v>
      </c>
      <c r="T167" t="s">
        <v>498</v>
      </c>
    </row>
    <row r="168" spans="1:20" x14ac:dyDescent="0.25">
      <c r="A168" t="s">
        <v>476</v>
      </c>
      <c r="B168" t="s">
        <v>505</v>
      </c>
      <c r="C168" t="s">
        <v>26</v>
      </c>
      <c r="D168" t="s">
        <v>104</v>
      </c>
      <c r="E168" t="s">
        <v>105</v>
      </c>
      <c r="F168" t="s">
        <v>126</v>
      </c>
      <c r="G168" t="s">
        <v>516</v>
      </c>
      <c r="H168" t="s">
        <v>123</v>
      </c>
      <c r="I168" t="s">
        <v>124</v>
      </c>
      <c r="J168">
        <v>1724375.89</v>
      </c>
      <c r="O168">
        <v>1724375.89</v>
      </c>
      <c r="P168" t="s">
        <v>344</v>
      </c>
      <c r="Q168">
        <v>2018</v>
      </c>
      <c r="R168" t="s">
        <v>517</v>
      </c>
      <c r="S168" t="s">
        <v>152</v>
      </c>
      <c r="T168" t="s">
        <v>498</v>
      </c>
    </row>
    <row r="169" spans="1:20" x14ac:dyDescent="0.25">
      <c r="A169" t="s">
        <v>476</v>
      </c>
      <c r="B169" t="s">
        <v>505</v>
      </c>
      <c r="C169" t="s">
        <v>26</v>
      </c>
      <c r="D169" t="s">
        <v>106</v>
      </c>
      <c r="E169" t="s">
        <v>107</v>
      </c>
      <c r="F169" t="s">
        <v>126</v>
      </c>
      <c r="G169" t="s">
        <v>516</v>
      </c>
      <c r="H169" t="s">
        <v>123</v>
      </c>
      <c r="I169" t="s">
        <v>124</v>
      </c>
      <c r="J169">
        <v>150788.94</v>
      </c>
      <c r="O169">
        <v>150788.94</v>
      </c>
      <c r="P169" t="s">
        <v>344</v>
      </c>
      <c r="Q169">
        <v>2018</v>
      </c>
      <c r="R169" t="s">
        <v>517</v>
      </c>
      <c r="S169" t="s">
        <v>153</v>
      </c>
      <c r="T169" t="s">
        <v>498</v>
      </c>
    </row>
    <row r="170" spans="1:20" x14ac:dyDescent="0.25">
      <c r="A170" t="s">
        <v>476</v>
      </c>
      <c r="B170" t="s">
        <v>518</v>
      </c>
      <c r="C170" t="s">
        <v>33</v>
      </c>
      <c r="D170" t="s">
        <v>108</v>
      </c>
      <c r="E170" t="s">
        <v>109</v>
      </c>
      <c r="F170" t="s">
        <v>127</v>
      </c>
      <c r="G170" t="s">
        <v>516</v>
      </c>
      <c r="H170" t="s">
        <v>123</v>
      </c>
      <c r="I170" t="s">
        <v>124</v>
      </c>
      <c r="J170">
        <v>4971240.34</v>
      </c>
      <c r="O170">
        <v>4971240.34</v>
      </c>
      <c r="P170" t="s">
        <v>344</v>
      </c>
      <c r="Q170">
        <v>2018</v>
      </c>
      <c r="R170" t="s">
        <v>517</v>
      </c>
      <c r="S170" t="s">
        <v>150</v>
      </c>
      <c r="T170" t="s">
        <v>502</v>
      </c>
    </row>
    <row r="171" spans="1:20" x14ac:dyDescent="0.25">
      <c r="A171" t="s">
        <v>476</v>
      </c>
      <c r="B171" t="s">
        <v>518</v>
      </c>
      <c r="C171" t="s">
        <v>33</v>
      </c>
      <c r="D171" t="s">
        <v>110</v>
      </c>
      <c r="E171" t="s">
        <v>128</v>
      </c>
      <c r="F171" t="s">
        <v>127</v>
      </c>
      <c r="G171" t="s">
        <v>516</v>
      </c>
      <c r="H171" t="s">
        <v>123</v>
      </c>
      <c r="I171" t="s">
        <v>124</v>
      </c>
      <c r="J171">
        <v>1149654.51</v>
      </c>
      <c r="O171">
        <v>1149654.51</v>
      </c>
      <c r="P171" t="s">
        <v>344</v>
      </c>
      <c r="Q171">
        <v>2018</v>
      </c>
      <c r="R171" t="s">
        <v>517</v>
      </c>
      <c r="S171" t="s">
        <v>179</v>
      </c>
      <c r="T171" t="s">
        <v>502</v>
      </c>
    </row>
    <row r="172" spans="1:20" x14ac:dyDescent="0.25">
      <c r="A172" t="s">
        <v>476</v>
      </c>
      <c r="B172" t="s">
        <v>518</v>
      </c>
      <c r="C172" t="s">
        <v>33</v>
      </c>
      <c r="D172" t="s">
        <v>111</v>
      </c>
      <c r="E172" t="s">
        <v>129</v>
      </c>
      <c r="F172" t="s">
        <v>127</v>
      </c>
      <c r="G172" t="s">
        <v>516</v>
      </c>
      <c r="H172" t="s">
        <v>123</v>
      </c>
      <c r="I172" t="s">
        <v>124</v>
      </c>
      <c r="J172">
        <v>4965010.13</v>
      </c>
      <c r="O172">
        <v>4965010.13</v>
      </c>
      <c r="P172" t="s">
        <v>344</v>
      </c>
      <c r="Q172">
        <v>2018</v>
      </c>
      <c r="R172" t="s">
        <v>517</v>
      </c>
      <c r="S172" t="s">
        <v>166</v>
      </c>
      <c r="T172" t="s">
        <v>502</v>
      </c>
    </row>
    <row r="173" spans="1:20" x14ac:dyDescent="0.25">
      <c r="A173" t="s">
        <v>476</v>
      </c>
      <c r="B173" t="s">
        <v>518</v>
      </c>
      <c r="C173" t="s">
        <v>33</v>
      </c>
      <c r="D173" t="s">
        <v>112</v>
      </c>
      <c r="E173" t="s">
        <v>113</v>
      </c>
      <c r="F173" t="s">
        <v>127</v>
      </c>
      <c r="G173" t="s">
        <v>516</v>
      </c>
      <c r="H173" t="s">
        <v>123</v>
      </c>
      <c r="I173" t="s">
        <v>124</v>
      </c>
      <c r="J173">
        <v>2440682.2799999998</v>
      </c>
      <c r="O173">
        <v>2440682.2799999998</v>
      </c>
      <c r="P173" t="s">
        <v>344</v>
      </c>
      <c r="Q173">
        <v>2018</v>
      </c>
      <c r="R173" t="s">
        <v>517</v>
      </c>
      <c r="S173" t="s">
        <v>166</v>
      </c>
      <c r="T173" t="s">
        <v>502</v>
      </c>
    </row>
    <row r="174" spans="1:20" x14ac:dyDescent="0.25">
      <c r="A174" t="s">
        <v>476</v>
      </c>
      <c r="B174" t="s">
        <v>518</v>
      </c>
      <c r="C174" t="s">
        <v>33</v>
      </c>
      <c r="D174" t="s">
        <v>114</v>
      </c>
      <c r="E174" t="s">
        <v>130</v>
      </c>
      <c r="F174" t="s">
        <v>127</v>
      </c>
      <c r="G174" t="s">
        <v>516</v>
      </c>
      <c r="H174" t="s">
        <v>123</v>
      </c>
      <c r="I174" t="s">
        <v>124</v>
      </c>
      <c r="J174">
        <v>3178193.78</v>
      </c>
      <c r="O174">
        <v>3178193.78</v>
      </c>
      <c r="P174" t="s">
        <v>437</v>
      </c>
      <c r="Q174">
        <v>2018</v>
      </c>
      <c r="R174" t="s">
        <v>517</v>
      </c>
      <c r="S174" t="s">
        <v>208</v>
      </c>
      <c r="T174" t="s">
        <v>502</v>
      </c>
    </row>
    <row r="175" spans="1:20" x14ac:dyDescent="0.25">
      <c r="A175" t="s">
        <v>476</v>
      </c>
      <c r="B175" t="s">
        <v>518</v>
      </c>
      <c r="C175" t="s">
        <v>33</v>
      </c>
      <c r="D175" t="s">
        <v>115</v>
      </c>
      <c r="E175" t="s">
        <v>116</v>
      </c>
      <c r="F175" t="s">
        <v>127</v>
      </c>
      <c r="G175" t="s">
        <v>516</v>
      </c>
      <c r="H175" t="s">
        <v>123</v>
      </c>
      <c r="I175" t="s">
        <v>124</v>
      </c>
      <c r="J175">
        <v>3250085.2</v>
      </c>
      <c r="O175">
        <v>3250085.2</v>
      </c>
      <c r="P175" t="s">
        <v>437</v>
      </c>
      <c r="Q175">
        <v>2018</v>
      </c>
      <c r="R175" t="s">
        <v>517</v>
      </c>
      <c r="S175" t="s">
        <v>209</v>
      </c>
      <c r="T175" t="s">
        <v>502</v>
      </c>
    </row>
    <row r="176" spans="1:20" x14ac:dyDescent="0.25">
      <c r="A176" t="s">
        <v>476</v>
      </c>
      <c r="B176" t="s">
        <v>518</v>
      </c>
      <c r="C176" t="s">
        <v>408</v>
      </c>
      <c r="D176" t="s">
        <v>117</v>
      </c>
      <c r="E176" t="s">
        <v>118</v>
      </c>
      <c r="F176" t="s">
        <v>127</v>
      </c>
      <c r="G176" t="s">
        <v>516</v>
      </c>
      <c r="H176" t="s">
        <v>123</v>
      </c>
      <c r="I176" t="s">
        <v>124</v>
      </c>
      <c r="J176">
        <v>160132</v>
      </c>
      <c r="O176">
        <v>160132</v>
      </c>
      <c r="P176" t="s">
        <v>437</v>
      </c>
      <c r="Q176">
        <v>2018</v>
      </c>
      <c r="R176" t="s">
        <v>517</v>
      </c>
      <c r="S176" t="s">
        <v>210</v>
      </c>
      <c r="T176" t="s">
        <v>502</v>
      </c>
    </row>
    <row r="177" spans="1:20" x14ac:dyDescent="0.25">
      <c r="A177" t="s">
        <v>476</v>
      </c>
      <c r="B177" t="s">
        <v>518</v>
      </c>
      <c r="C177" t="s">
        <v>33</v>
      </c>
      <c r="D177" t="s">
        <v>119</v>
      </c>
      <c r="E177" t="s">
        <v>120</v>
      </c>
      <c r="F177" t="s">
        <v>127</v>
      </c>
      <c r="G177" t="s">
        <v>516</v>
      </c>
      <c r="H177" t="s">
        <v>123</v>
      </c>
      <c r="I177" t="s">
        <v>124</v>
      </c>
      <c r="J177">
        <v>150895.79</v>
      </c>
      <c r="O177">
        <v>150895.79</v>
      </c>
      <c r="P177" t="s">
        <v>437</v>
      </c>
      <c r="Q177">
        <v>2018</v>
      </c>
      <c r="R177" t="s">
        <v>517</v>
      </c>
      <c r="S177" t="s">
        <v>211</v>
      </c>
      <c r="T177" t="s">
        <v>502</v>
      </c>
    </row>
    <row r="178" spans="1:20" x14ac:dyDescent="0.25">
      <c r="A178" t="s">
        <v>476</v>
      </c>
      <c r="B178" t="s">
        <v>518</v>
      </c>
      <c r="C178" t="s">
        <v>33</v>
      </c>
      <c r="D178" t="s">
        <v>409</v>
      </c>
      <c r="E178" t="s">
        <v>410</v>
      </c>
      <c r="F178" t="s">
        <v>127</v>
      </c>
      <c r="G178" t="s">
        <v>506</v>
      </c>
      <c r="H178" t="s">
        <v>123</v>
      </c>
      <c r="I178" t="s">
        <v>124</v>
      </c>
      <c r="J178">
        <v>4031858.11</v>
      </c>
      <c r="O178">
        <v>4031858.11</v>
      </c>
      <c r="P178" t="s">
        <v>343</v>
      </c>
      <c r="Q178">
        <v>2018</v>
      </c>
      <c r="R178" t="s">
        <v>517</v>
      </c>
      <c r="S178" t="s">
        <v>438</v>
      </c>
      <c r="T178" t="s">
        <v>502</v>
      </c>
    </row>
    <row r="179" spans="1:20" x14ac:dyDescent="0.25">
      <c r="A179" t="s">
        <v>476</v>
      </c>
      <c r="B179" t="s">
        <v>518</v>
      </c>
      <c r="C179" t="s">
        <v>33</v>
      </c>
      <c r="D179" t="s">
        <v>411</v>
      </c>
      <c r="E179" t="s">
        <v>412</v>
      </c>
      <c r="F179" t="s">
        <v>127</v>
      </c>
      <c r="G179" t="s">
        <v>506</v>
      </c>
      <c r="H179" t="s">
        <v>123</v>
      </c>
      <c r="I179" t="s">
        <v>124</v>
      </c>
      <c r="J179">
        <v>3986273.49</v>
      </c>
      <c r="O179">
        <v>3986273.49</v>
      </c>
      <c r="P179" t="s">
        <v>343</v>
      </c>
      <c r="Q179">
        <v>2018</v>
      </c>
      <c r="R179" t="s">
        <v>517</v>
      </c>
      <c r="S179" t="s">
        <v>438</v>
      </c>
      <c r="T179" t="s">
        <v>502</v>
      </c>
    </row>
    <row r="180" spans="1:20" x14ac:dyDescent="0.25">
      <c r="A180" t="s">
        <v>476</v>
      </c>
      <c r="B180" t="s">
        <v>518</v>
      </c>
      <c r="C180" t="s">
        <v>33</v>
      </c>
      <c r="D180" t="s">
        <v>413</v>
      </c>
      <c r="E180" t="s">
        <v>414</v>
      </c>
      <c r="F180" t="s">
        <v>127</v>
      </c>
      <c r="G180" t="s">
        <v>506</v>
      </c>
      <c r="H180" t="s">
        <v>123</v>
      </c>
      <c r="I180" t="s">
        <v>124</v>
      </c>
      <c r="J180">
        <v>4486316.22</v>
      </c>
      <c r="O180">
        <v>4486316.22</v>
      </c>
      <c r="P180" t="s">
        <v>343</v>
      </c>
      <c r="Q180">
        <v>2018</v>
      </c>
      <c r="R180" t="s">
        <v>517</v>
      </c>
      <c r="S180" t="s">
        <v>439</v>
      </c>
      <c r="T180" t="s">
        <v>502</v>
      </c>
    </row>
    <row r="181" spans="1:20" x14ac:dyDescent="0.25">
      <c r="A181" t="s">
        <v>476</v>
      </c>
      <c r="B181" t="s">
        <v>518</v>
      </c>
      <c r="C181" t="s">
        <v>33</v>
      </c>
      <c r="D181" t="s">
        <v>415</v>
      </c>
      <c r="E181" t="s">
        <v>416</v>
      </c>
      <c r="F181" t="s">
        <v>127</v>
      </c>
      <c r="G181" t="s">
        <v>506</v>
      </c>
      <c r="H181" t="s">
        <v>123</v>
      </c>
      <c r="I181" t="s">
        <v>124</v>
      </c>
      <c r="J181">
        <v>4408103.07</v>
      </c>
      <c r="O181">
        <v>4408103.07</v>
      </c>
      <c r="P181" t="s">
        <v>343</v>
      </c>
      <c r="Q181">
        <v>2018</v>
      </c>
      <c r="R181" t="s">
        <v>517</v>
      </c>
      <c r="S181" t="s">
        <v>439</v>
      </c>
      <c r="T181" t="s">
        <v>502</v>
      </c>
    </row>
    <row r="182" spans="1:20" x14ac:dyDescent="0.25">
      <c r="A182" t="s">
        <v>476</v>
      </c>
      <c r="B182" t="s">
        <v>518</v>
      </c>
      <c r="C182" t="s">
        <v>33</v>
      </c>
      <c r="D182" t="s">
        <v>417</v>
      </c>
      <c r="E182" t="s">
        <v>418</v>
      </c>
      <c r="F182" t="s">
        <v>127</v>
      </c>
      <c r="G182" t="s">
        <v>506</v>
      </c>
      <c r="H182" t="s">
        <v>123</v>
      </c>
      <c r="I182" t="s">
        <v>124</v>
      </c>
      <c r="J182">
        <v>4918679.2300000004</v>
      </c>
      <c r="O182">
        <v>4918679.2300000004</v>
      </c>
      <c r="P182" t="s">
        <v>343</v>
      </c>
      <c r="Q182">
        <v>2018</v>
      </c>
      <c r="R182" t="s">
        <v>517</v>
      </c>
      <c r="S182" t="s">
        <v>213</v>
      </c>
      <c r="T182" t="s">
        <v>502</v>
      </c>
    </row>
    <row r="183" spans="1:20" x14ac:dyDescent="0.25">
      <c r="A183" t="s">
        <v>476</v>
      </c>
      <c r="B183" t="s">
        <v>505</v>
      </c>
      <c r="C183" t="s">
        <v>26</v>
      </c>
      <c r="D183" t="s">
        <v>154</v>
      </c>
      <c r="E183" t="s">
        <v>155</v>
      </c>
      <c r="F183" t="s">
        <v>126</v>
      </c>
      <c r="G183" t="s">
        <v>516</v>
      </c>
      <c r="H183" t="s">
        <v>123</v>
      </c>
      <c r="I183" t="s">
        <v>124</v>
      </c>
      <c r="K183">
        <v>3113630.77</v>
      </c>
      <c r="L183">
        <v>1140046.78</v>
      </c>
      <c r="M183">
        <v>1021874.42</v>
      </c>
      <c r="O183">
        <v>5275551.97</v>
      </c>
      <c r="P183" t="s">
        <v>344</v>
      </c>
      <c r="Q183">
        <v>2019</v>
      </c>
      <c r="R183" t="s">
        <v>517</v>
      </c>
      <c r="S183" t="s">
        <v>151</v>
      </c>
      <c r="T183" t="s">
        <v>498</v>
      </c>
    </row>
    <row r="184" spans="1:20" x14ac:dyDescent="0.25">
      <c r="A184" t="s">
        <v>476</v>
      </c>
      <c r="B184" t="s">
        <v>505</v>
      </c>
      <c r="C184" t="s">
        <v>26</v>
      </c>
      <c r="D184" t="s">
        <v>156</v>
      </c>
      <c r="E184" t="s">
        <v>157</v>
      </c>
      <c r="F184" t="s">
        <v>126</v>
      </c>
      <c r="G184" t="s">
        <v>516</v>
      </c>
      <c r="H184" t="s">
        <v>123</v>
      </c>
      <c r="I184" t="s">
        <v>124</v>
      </c>
      <c r="K184">
        <v>2132824.1800000002</v>
      </c>
      <c r="L184">
        <v>780927.32</v>
      </c>
      <c r="M184">
        <v>699979.74</v>
      </c>
      <c r="O184">
        <v>3613731.24</v>
      </c>
      <c r="P184" t="s">
        <v>344</v>
      </c>
      <c r="Q184">
        <v>2019</v>
      </c>
      <c r="R184" t="s">
        <v>517</v>
      </c>
      <c r="S184" t="s">
        <v>151</v>
      </c>
      <c r="T184" t="s">
        <v>498</v>
      </c>
    </row>
    <row r="185" spans="1:20" x14ac:dyDescent="0.25">
      <c r="A185" t="s">
        <v>476</v>
      </c>
      <c r="B185" t="s">
        <v>505</v>
      </c>
      <c r="C185" t="s">
        <v>26</v>
      </c>
      <c r="D185" t="s">
        <v>158</v>
      </c>
      <c r="E185" t="s">
        <v>159</v>
      </c>
      <c r="F185" t="s">
        <v>126</v>
      </c>
      <c r="G185" t="s">
        <v>516</v>
      </c>
      <c r="H185" t="s">
        <v>123</v>
      </c>
      <c r="I185" t="s">
        <v>124</v>
      </c>
      <c r="K185">
        <v>936086.49</v>
      </c>
      <c r="L185">
        <v>342745.33</v>
      </c>
      <c r="M185">
        <v>307217.81</v>
      </c>
      <c r="O185">
        <v>1586049.6300000001</v>
      </c>
      <c r="P185" t="s">
        <v>344</v>
      </c>
      <c r="Q185">
        <v>2019</v>
      </c>
      <c r="R185" t="s">
        <v>517</v>
      </c>
      <c r="S185" t="s">
        <v>166</v>
      </c>
      <c r="T185" t="s">
        <v>498</v>
      </c>
    </row>
    <row r="186" spans="1:20" x14ac:dyDescent="0.25">
      <c r="A186" t="s">
        <v>476</v>
      </c>
      <c r="B186" t="s">
        <v>505</v>
      </c>
      <c r="C186" t="s">
        <v>26</v>
      </c>
      <c r="D186" t="s">
        <v>160</v>
      </c>
      <c r="E186" t="s">
        <v>161</v>
      </c>
      <c r="F186" t="s">
        <v>126</v>
      </c>
      <c r="G186" t="s">
        <v>516</v>
      </c>
      <c r="H186" t="s">
        <v>123</v>
      </c>
      <c r="I186" t="s">
        <v>124</v>
      </c>
      <c r="K186">
        <v>2557138.64</v>
      </c>
      <c r="L186">
        <v>936288.82</v>
      </c>
      <c r="M186">
        <v>839237.13</v>
      </c>
      <c r="O186">
        <v>4332664.59</v>
      </c>
      <c r="P186" t="s">
        <v>344</v>
      </c>
      <c r="Q186">
        <v>2019</v>
      </c>
      <c r="R186" t="s">
        <v>517</v>
      </c>
      <c r="S186" t="s">
        <v>137</v>
      </c>
      <c r="T186" t="s">
        <v>498</v>
      </c>
    </row>
    <row r="187" spans="1:20" x14ac:dyDescent="0.25">
      <c r="A187" t="s">
        <v>476</v>
      </c>
      <c r="B187" t="s">
        <v>505</v>
      </c>
      <c r="C187" t="s">
        <v>26</v>
      </c>
      <c r="D187" t="s">
        <v>162</v>
      </c>
      <c r="E187" t="s">
        <v>163</v>
      </c>
      <c r="F187" t="s">
        <v>126</v>
      </c>
      <c r="G187" t="s">
        <v>516</v>
      </c>
      <c r="H187" t="s">
        <v>123</v>
      </c>
      <c r="I187" t="s">
        <v>124</v>
      </c>
      <c r="K187">
        <v>1604507.95</v>
      </c>
      <c r="L187">
        <v>587485.88</v>
      </c>
      <c r="M187">
        <v>526589.61</v>
      </c>
      <c r="O187">
        <v>2718583.44</v>
      </c>
      <c r="P187" t="s">
        <v>344</v>
      </c>
      <c r="Q187">
        <v>2019</v>
      </c>
      <c r="R187" t="s">
        <v>517</v>
      </c>
      <c r="S187" t="s">
        <v>167</v>
      </c>
      <c r="T187" t="s">
        <v>498</v>
      </c>
    </row>
    <row r="188" spans="1:20" x14ac:dyDescent="0.25">
      <c r="A188" t="s">
        <v>476</v>
      </c>
      <c r="B188" t="s">
        <v>505</v>
      </c>
      <c r="C188" t="s">
        <v>26</v>
      </c>
      <c r="D188" t="s">
        <v>164</v>
      </c>
      <c r="E188" t="s">
        <v>165</v>
      </c>
      <c r="F188" t="s">
        <v>126</v>
      </c>
      <c r="G188" t="s">
        <v>516</v>
      </c>
      <c r="H188" t="s">
        <v>123</v>
      </c>
      <c r="I188" t="s">
        <v>124</v>
      </c>
      <c r="K188">
        <v>1821339.88</v>
      </c>
      <c r="L188">
        <v>666878.26</v>
      </c>
      <c r="M188">
        <v>597752.52</v>
      </c>
      <c r="O188">
        <v>3085970.6599999997</v>
      </c>
      <c r="P188" t="s">
        <v>344</v>
      </c>
      <c r="Q188">
        <v>2019</v>
      </c>
      <c r="R188" t="s">
        <v>517</v>
      </c>
      <c r="S188" t="s">
        <v>138</v>
      </c>
      <c r="T188" t="s">
        <v>498</v>
      </c>
    </row>
    <row r="189" spans="1:20" x14ac:dyDescent="0.25">
      <c r="A189" t="s">
        <v>476</v>
      </c>
      <c r="B189" t="s">
        <v>492</v>
      </c>
      <c r="C189" t="s">
        <v>15</v>
      </c>
      <c r="D189" t="s">
        <v>131</v>
      </c>
      <c r="E189" t="s">
        <v>132</v>
      </c>
      <c r="F189" t="s">
        <v>133</v>
      </c>
      <c r="G189" t="s">
        <v>516</v>
      </c>
      <c r="H189" t="s">
        <v>123</v>
      </c>
      <c r="I189" t="s">
        <v>124</v>
      </c>
      <c r="K189">
        <v>77900.570000000007</v>
      </c>
      <c r="L189">
        <v>28523.06</v>
      </c>
      <c r="M189">
        <v>25566.49</v>
      </c>
      <c r="O189">
        <v>131990.12</v>
      </c>
      <c r="P189" t="s">
        <v>344</v>
      </c>
      <c r="Q189">
        <v>2019</v>
      </c>
      <c r="R189" t="s">
        <v>517</v>
      </c>
      <c r="S189" t="s">
        <v>138</v>
      </c>
      <c r="T189" t="s">
        <v>498</v>
      </c>
    </row>
    <row r="190" spans="1:20" x14ac:dyDescent="0.25">
      <c r="A190" t="s">
        <v>476</v>
      </c>
      <c r="B190" t="s">
        <v>505</v>
      </c>
      <c r="C190" t="s">
        <v>26</v>
      </c>
      <c r="D190" t="s">
        <v>168</v>
      </c>
      <c r="E190" t="s">
        <v>168</v>
      </c>
      <c r="F190" t="s">
        <v>126</v>
      </c>
      <c r="G190" t="s">
        <v>516</v>
      </c>
      <c r="H190" t="s">
        <v>123</v>
      </c>
      <c r="I190" t="s">
        <v>124</v>
      </c>
      <c r="K190">
        <v>713887.06</v>
      </c>
      <c r="L190">
        <v>261387.66</v>
      </c>
      <c r="M190">
        <v>234293.33</v>
      </c>
      <c r="O190">
        <v>1209568.05</v>
      </c>
      <c r="P190" t="s">
        <v>344</v>
      </c>
      <c r="Q190">
        <v>2019</v>
      </c>
      <c r="R190" t="s">
        <v>517</v>
      </c>
      <c r="S190" t="s">
        <v>177</v>
      </c>
      <c r="T190" t="s">
        <v>498</v>
      </c>
    </row>
    <row r="191" spans="1:20" x14ac:dyDescent="0.25">
      <c r="A191" t="s">
        <v>476</v>
      </c>
      <c r="B191" t="s">
        <v>505</v>
      </c>
      <c r="C191" t="s">
        <v>26</v>
      </c>
      <c r="D191" t="s">
        <v>169</v>
      </c>
      <c r="E191" t="s">
        <v>170</v>
      </c>
      <c r="F191" t="s">
        <v>126</v>
      </c>
      <c r="G191" t="s">
        <v>516</v>
      </c>
      <c r="H191" t="s">
        <v>123</v>
      </c>
      <c r="I191" t="s">
        <v>124</v>
      </c>
      <c r="K191">
        <v>2549679.5299999998</v>
      </c>
      <c r="L191">
        <v>933557.69</v>
      </c>
      <c r="M191">
        <v>836789.1</v>
      </c>
      <c r="O191">
        <v>4320026.3199999994</v>
      </c>
      <c r="P191" t="s">
        <v>344</v>
      </c>
      <c r="Q191">
        <v>2019</v>
      </c>
      <c r="R191" t="s">
        <v>517</v>
      </c>
      <c r="S191" t="s">
        <v>152</v>
      </c>
      <c r="T191" t="s">
        <v>498</v>
      </c>
    </row>
    <row r="192" spans="1:20" x14ac:dyDescent="0.25">
      <c r="A192" t="s">
        <v>476</v>
      </c>
      <c r="B192" t="s">
        <v>505</v>
      </c>
      <c r="C192" t="s">
        <v>26</v>
      </c>
      <c r="D192" t="s">
        <v>171</v>
      </c>
      <c r="E192" t="s">
        <v>172</v>
      </c>
      <c r="F192" t="s">
        <v>126</v>
      </c>
      <c r="G192" t="s">
        <v>516</v>
      </c>
      <c r="H192" t="s">
        <v>123</v>
      </c>
      <c r="I192" t="s">
        <v>124</v>
      </c>
      <c r="K192">
        <v>2680072.4700000002</v>
      </c>
      <c r="L192">
        <v>981300.68</v>
      </c>
      <c r="M192">
        <v>879583.25</v>
      </c>
      <c r="O192">
        <v>4540956.4000000004</v>
      </c>
      <c r="P192" t="s">
        <v>344</v>
      </c>
      <c r="Q192">
        <v>2019</v>
      </c>
      <c r="R192" t="s">
        <v>517</v>
      </c>
      <c r="S192" t="s">
        <v>152</v>
      </c>
      <c r="T192" t="s">
        <v>498</v>
      </c>
    </row>
    <row r="193" spans="1:20" x14ac:dyDescent="0.25">
      <c r="A193" t="s">
        <v>476</v>
      </c>
      <c r="B193" t="s">
        <v>505</v>
      </c>
      <c r="C193" t="s">
        <v>26</v>
      </c>
      <c r="D193" t="s">
        <v>173</v>
      </c>
      <c r="E193" t="s">
        <v>174</v>
      </c>
      <c r="F193" t="s">
        <v>126</v>
      </c>
      <c r="G193" t="s">
        <v>516</v>
      </c>
      <c r="H193" t="s">
        <v>123</v>
      </c>
      <c r="I193" t="s">
        <v>124</v>
      </c>
      <c r="K193">
        <v>115741.64</v>
      </c>
      <c r="L193">
        <v>42378.46</v>
      </c>
      <c r="M193">
        <v>37985.69</v>
      </c>
      <c r="O193">
        <v>196105.79</v>
      </c>
      <c r="P193" t="s">
        <v>344</v>
      </c>
      <c r="Q193">
        <v>2019</v>
      </c>
      <c r="R193" t="s">
        <v>517</v>
      </c>
      <c r="S193" t="s">
        <v>178</v>
      </c>
      <c r="T193" t="s">
        <v>498</v>
      </c>
    </row>
    <row r="194" spans="1:20" x14ac:dyDescent="0.25">
      <c r="A194" t="s">
        <v>476</v>
      </c>
      <c r="B194" t="s">
        <v>505</v>
      </c>
      <c r="C194" t="s">
        <v>26</v>
      </c>
      <c r="D194" t="s">
        <v>175</v>
      </c>
      <c r="E194" t="s">
        <v>176</v>
      </c>
      <c r="F194" t="s">
        <v>126</v>
      </c>
      <c r="G194" t="s">
        <v>516</v>
      </c>
      <c r="H194" t="s">
        <v>123</v>
      </c>
      <c r="I194" t="s">
        <v>124</v>
      </c>
      <c r="K194">
        <v>2403748.6</v>
      </c>
      <c r="L194">
        <v>880125.5</v>
      </c>
      <c r="M194">
        <v>788895.47</v>
      </c>
      <c r="O194">
        <v>4072769.5700000003</v>
      </c>
      <c r="P194" t="s">
        <v>344</v>
      </c>
      <c r="Q194">
        <v>2019</v>
      </c>
      <c r="R194" t="s">
        <v>517</v>
      </c>
      <c r="S194" t="s">
        <v>179</v>
      </c>
      <c r="T194" t="s">
        <v>498</v>
      </c>
    </row>
    <row r="195" spans="1:20" x14ac:dyDescent="0.25">
      <c r="A195" t="s">
        <v>476</v>
      </c>
      <c r="B195" t="s">
        <v>505</v>
      </c>
      <c r="C195" t="s">
        <v>26</v>
      </c>
      <c r="D195" t="s">
        <v>376</v>
      </c>
      <c r="E195" t="s">
        <v>377</v>
      </c>
      <c r="F195" t="s">
        <v>126</v>
      </c>
      <c r="G195" t="s">
        <v>504</v>
      </c>
      <c r="H195" t="s">
        <v>123</v>
      </c>
      <c r="I195" t="s">
        <v>124</v>
      </c>
      <c r="K195">
        <v>1102245.6299999999</v>
      </c>
      <c r="O195">
        <v>1102245.6299999999</v>
      </c>
      <c r="P195" t="s">
        <v>343</v>
      </c>
      <c r="Q195">
        <v>2019</v>
      </c>
      <c r="R195" t="s">
        <v>517</v>
      </c>
      <c r="S195" t="s">
        <v>215</v>
      </c>
      <c r="T195" t="s">
        <v>498</v>
      </c>
    </row>
    <row r="196" spans="1:20" x14ac:dyDescent="0.25">
      <c r="A196" t="s">
        <v>476</v>
      </c>
      <c r="B196" t="s">
        <v>505</v>
      </c>
      <c r="C196" t="s">
        <v>26</v>
      </c>
      <c r="D196" t="s">
        <v>378</v>
      </c>
      <c r="E196" t="s">
        <v>379</v>
      </c>
      <c r="F196" t="s">
        <v>126</v>
      </c>
      <c r="G196" t="s">
        <v>504</v>
      </c>
      <c r="H196" t="s">
        <v>123</v>
      </c>
      <c r="I196" t="s">
        <v>124</v>
      </c>
      <c r="K196">
        <v>1864930.52</v>
      </c>
      <c r="O196">
        <v>1864930.52</v>
      </c>
      <c r="P196" t="s">
        <v>343</v>
      </c>
      <c r="Q196">
        <v>2019</v>
      </c>
      <c r="R196" t="s">
        <v>517</v>
      </c>
      <c r="S196" t="s">
        <v>213</v>
      </c>
      <c r="T196" t="s">
        <v>498</v>
      </c>
    </row>
    <row r="197" spans="1:20" x14ac:dyDescent="0.25">
      <c r="A197" t="s">
        <v>476</v>
      </c>
      <c r="B197" t="s">
        <v>492</v>
      </c>
      <c r="C197" t="s">
        <v>15</v>
      </c>
      <c r="D197" t="s">
        <v>134</v>
      </c>
      <c r="E197" t="s">
        <v>135</v>
      </c>
      <c r="F197" t="s">
        <v>136</v>
      </c>
      <c r="G197" t="s">
        <v>516</v>
      </c>
      <c r="H197" t="s">
        <v>123</v>
      </c>
      <c r="I197" t="s">
        <v>124</v>
      </c>
      <c r="K197">
        <v>82422.14</v>
      </c>
      <c r="L197">
        <v>30178.62</v>
      </c>
      <c r="M197">
        <v>27050.44</v>
      </c>
      <c r="O197">
        <v>139651.19999999998</v>
      </c>
      <c r="P197" t="s">
        <v>344</v>
      </c>
      <c r="Q197">
        <v>2019</v>
      </c>
      <c r="R197" t="s">
        <v>517</v>
      </c>
      <c r="S197" t="s">
        <v>139</v>
      </c>
      <c r="T197" t="s">
        <v>502</v>
      </c>
    </row>
    <row r="198" spans="1:20" x14ac:dyDescent="0.25">
      <c r="A198" t="s">
        <v>476</v>
      </c>
      <c r="B198" t="s">
        <v>518</v>
      </c>
      <c r="C198" t="s">
        <v>33</v>
      </c>
      <c r="D198" t="s">
        <v>183</v>
      </c>
      <c r="E198" t="s">
        <v>184</v>
      </c>
      <c r="F198" t="s">
        <v>133</v>
      </c>
      <c r="G198" t="s">
        <v>516</v>
      </c>
      <c r="H198" t="s">
        <v>123</v>
      </c>
      <c r="I198" t="s">
        <v>124</v>
      </c>
      <c r="K198">
        <v>82811.58</v>
      </c>
      <c r="L198">
        <v>30321.22</v>
      </c>
      <c r="M198">
        <v>27178.25</v>
      </c>
      <c r="O198">
        <v>140311.04999999999</v>
      </c>
      <c r="P198" t="s">
        <v>344</v>
      </c>
      <c r="Q198">
        <v>2019</v>
      </c>
      <c r="R198" t="s">
        <v>517</v>
      </c>
      <c r="S198" t="s">
        <v>148</v>
      </c>
      <c r="T198" t="s">
        <v>502</v>
      </c>
    </row>
    <row r="199" spans="1:20" x14ac:dyDescent="0.25">
      <c r="A199" t="s">
        <v>476</v>
      </c>
      <c r="B199" t="s">
        <v>518</v>
      </c>
      <c r="C199" t="s">
        <v>33</v>
      </c>
      <c r="D199" t="s">
        <v>185</v>
      </c>
      <c r="E199" t="s">
        <v>186</v>
      </c>
      <c r="F199" t="s">
        <v>127</v>
      </c>
      <c r="G199" t="s">
        <v>516</v>
      </c>
      <c r="H199" t="s">
        <v>123</v>
      </c>
      <c r="I199" t="s">
        <v>124</v>
      </c>
      <c r="K199">
        <v>1251419.68</v>
      </c>
      <c r="L199">
        <v>458203.65</v>
      </c>
      <c r="M199">
        <v>410708.22</v>
      </c>
      <c r="O199">
        <v>2120331.5499999998</v>
      </c>
      <c r="P199" t="s">
        <v>344</v>
      </c>
      <c r="Q199">
        <v>2019</v>
      </c>
      <c r="R199" t="s">
        <v>517</v>
      </c>
      <c r="S199" t="s">
        <v>205</v>
      </c>
      <c r="T199" t="s">
        <v>502</v>
      </c>
    </row>
    <row r="200" spans="1:20" x14ac:dyDescent="0.25">
      <c r="A200" t="s">
        <v>476</v>
      </c>
      <c r="B200" t="s">
        <v>518</v>
      </c>
      <c r="C200" t="s">
        <v>33</v>
      </c>
      <c r="D200" t="s">
        <v>187</v>
      </c>
      <c r="E200" t="s">
        <v>188</v>
      </c>
      <c r="F200" t="s">
        <v>127</v>
      </c>
      <c r="G200" t="s">
        <v>516</v>
      </c>
      <c r="H200" t="s">
        <v>123</v>
      </c>
      <c r="I200" t="s">
        <v>124</v>
      </c>
      <c r="K200">
        <v>307576.59000000003</v>
      </c>
      <c r="L200">
        <v>112618.27</v>
      </c>
      <c r="M200">
        <v>100944.74</v>
      </c>
      <c r="O200">
        <v>521139.60000000003</v>
      </c>
      <c r="P200" t="s">
        <v>344</v>
      </c>
      <c r="Q200">
        <v>2019</v>
      </c>
      <c r="R200" t="s">
        <v>517</v>
      </c>
      <c r="S200" t="s">
        <v>212</v>
      </c>
      <c r="T200" t="s">
        <v>502</v>
      </c>
    </row>
    <row r="201" spans="1:20" x14ac:dyDescent="0.25">
      <c r="A201" t="s">
        <v>476</v>
      </c>
      <c r="B201" t="s">
        <v>518</v>
      </c>
      <c r="C201" t="s">
        <v>33</v>
      </c>
      <c r="D201" t="s">
        <v>189</v>
      </c>
      <c r="E201" t="s">
        <v>190</v>
      </c>
      <c r="F201" t="s">
        <v>127</v>
      </c>
      <c r="G201" t="s">
        <v>516</v>
      </c>
      <c r="H201" t="s">
        <v>123</v>
      </c>
      <c r="I201" t="s">
        <v>124</v>
      </c>
      <c r="K201">
        <v>769262.3</v>
      </c>
      <c r="L201">
        <v>281663.14</v>
      </c>
      <c r="M201">
        <v>252467.14</v>
      </c>
      <c r="O201">
        <v>1303392.58</v>
      </c>
      <c r="P201" t="s">
        <v>344</v>
      </c>
      <c r="Q201">
        <v>2019</v>
      </c>
      <c r="R201" t="s">
        <v>517</v>
      </c>
      <c r="S201" t="s">
        <v>137</v>
      </c>
      <c r="T201" t="s">
        <v>502</v>
      </c>
    </row>
    <row r="202" spans="1:20" x14ac:dyDescent="0.25">
      <c r="A202" t="s">
        <v>476</v>
      </c>
      <c r="B202" t="s">
        <v>518</v>
      </c>
      <c r="C202" t="s">
        <v>33</v>
      </c>
      <c r="D202" t="s">
        <v>191</v>
      </c>
      <c r="E202" t="s">
        <v>192</v>
      </c>
      <c r="F202" t="s">
        <v>127</v>
      </c>
      <c r="G202" t="s">
        <v>516</v>
      </c>
      <c r="H202" t="s">
        <v>123</v>
      </c>
      <c r="I202" t="s">
        <v>124</v>
      </c>
      <c r="K202">
        <v>2559365.2799999998</v>
      </c>
      <c r="L202">
        <v>937104.09</v>
      </c>
      <c r="M202">
        <v>839967.9</v>
      </c>
      <c r="O202">
        <v>4336437.2699999996</v>
      </c>
      <c r="P202" t="s">
        <v>344</v>
      </c>
      <c r="Q202">
        <v>2019</v>
      </c>
      <c r="R202" t="s">
        <v>517</v>
      </c>
      <c r="S202" t="s">
        <v>213</v>
      </c>
      <c r="T202" t="s">
        <v>502</v>
      </c>
    </row>
    <row r="203" spans="1:20" x14ac:dyDescent="0.25">
      <c r="A203" t="s">
        <v>476</v>
      </c>
      <c r="B203" t="s">
        <v>518</v>
      </c>
      <c r="C203" t="s">
        <v>33</v>
      </c>
      <c r="D203" t="s">
        <v>193</v>
      </c>
      <c r="E203" t="s">
        <v>194</v>
      </c>
      <c r="F203" t="s">
        <v>127</v>
      </c>
      <c r="G203" t="s">
        <v>516</v>
      </c>
      <c r="H203" t="s">
        <v>123</v>
      </c>
      <c r="I203" t="s">
        <v>124</v>
      </c>
      <c r="K203">
        <v>224439.99</v>
      </c>
      <c r="L203">
        <v>82178.05</v>
      </c>
      <c r="M203">
        <v>73659.820000000007</v>
      </c>
      <c r="O203">
        <v>380277.86</v>
      </c>
      <c r="P203" t="s">
        <v>344</v>
      </c>
      <c r="Q203">
        <v>2019</v>
      </c>
      <c r="R203" t="s">
        <v>517</v>
      </c>
      <c r="S203" t="s">
        <v>210</v>
      </c>
      <c r="T203" t="s">
        <v>502</v>
      </c>
    </row>
    <row r="204" spans="1:20" x14ac:dyDescent="0.25">
      <c r="A204" t="s">
        <v>476</v>
      </c>
      <c r="B204" t="s">
        <v>518</v>
      </c>
      <c r="C204" t="s">
        <v>33</v>
      </c>
      <c r="D204" t="s">
        <v>195</v>
      </c>
      <c r="E204" t="s">
        <v>196</v>
      </c>
      <c r="F204" t="s">
        <v>127</v>
      </c>
      <c r="G204" t="s">
        <v>516</v>
      </c>
      <c r="H204" t="s">
        <v>123</v>
      </c>
      <c r="I204" t="s">
        <v>124</v>
      </c>
      <c r="K204">
        <v>1256047.78</v>
      </c>
      <c r="L204">
        <v>459898.21</v>
      </c>
      <c r="M204">
        <v>412227.14</v>
      </c>
      <c r="O204">
        <v>2128173.13</v>
      </c>
      <c r="P204" t="s">
        <v>344</v>
      </c>
      <c r="Q204">
        <v>2019</v>
      </c>
      <c r="R204" t="s">
        <v>517</v>
      </c>
      <c r="S204" t="s">
        <v>178</v>
      </c>
      <c r="T204" t="s">
        <v>502</v>
      </c>
    </row>
    <row r="205" spans="1:20" x14ac:dyDescent="0.25">
      <c r="A205" t="s">
        <v>476</v>
      </c>
      <c r="B205" t="s">
        <v>518</v>
      </c>
      <c r="C205" t="s">
        <v>33</v>
      </c>
      <c r="D205" t="s">
        <v>197</v>
      </c>
      <c r="E205" t="s">
        <v>198</v>
      </c>
      <c r="F205" t="s">
        <v>127</v>
      </c>
      <c r="G205" t="s">
        <v>516</v>
      </c>
      <c r="H205" t="s">
        <v>123</v>
      </c>
      <c r="I205" t="s">
        <v>124</v>
      </c>
      <c r="K205">
        <v>1437720.34</v>
      </c>
      <c r="L205">
        <v>526417.09</v>
      </c>
      <c r="M205">
        <v>471850.95</v>
      </c>
      <c r="O205">
        <v>2435988.3800000004</v>
      </c>
      <c r="P205" t="s">
        <v>344</v>
      </c>
      <c r="Q205">
        <v>2019</v>
      </c>
      <c r="R205" t="s">
        <v>517</v>
      </c>
      <c r="S205" t="s">
        <v>212</v>
      </c>
      <c r="T205" t="s">
        <v>502</v>
      </c>
    </row>
    <row r="206" spans="1:20" x14ac:dyDescent="0.25">
      <c r="A206" t="s">
        <v>476</v>
      </c>
      <c r="B206" t="s">
        <v>518</v>
      </c>
      <c r="C206" t="s">
        <v>33</v>
      </c>
      <c r="D206" t="s">
        <v>199</v>
      </c>
      <c r="E206" t="s">
        <v>200</v>
      </c>
      <c r="F206" t="s">
        <v>127</v>
      </c>
      <c r="G206" t="s">
        <v>516</v>
      </c>
      <c r="H206" t="s">
        <v>123</v>
      </c>
      <c r="I206" t="s">
        <v>124</v>
      </c>
      <c r="K206">
        <v>3246570.95</v>
      </c>
      <c r="O206">
        <v>3246570.95</v>
      </c>
      <c r="P206" t="s">
        <v>437</v>
      </c>
      <c r="Q206">
        <v>2019</v>
      </c>
      <c r="R206" t="s">
        <v>517</v>
      </c>
      <c r="S206" t="s">
        <v>166</v>
      </c>
      <c r="T206" t="s">
        <v>502</v>
      </c>
    </row>
    <row r="207" spans="1:20" x14ac:dyDescent="0.25">
      <c r="A207" t="s">
        <v>476</v>
      </c>
      <c r="B207" t="s">
        <v>518</v>
      </c>
      <c r="C207" t="s">
        <v>33</v>
      </c>
      <c r="D207" t="s">
        <v>201</v>
      </c>
      <c r="E207" t="s">
        <v>202</v>
      </c>
      <c r="F207" t="s">
        <v>127</v>
      </c>
      <c r="G207" t="s">
        <v>516</v>
      </c>
      <c r="H207" t="s">
        <v>123</v>
      </c>
      <c r="I207" t="s">
        <v>124</v>
      </c>
      <c r="K207">
        <v>2698084.23</v>
      </c>
      <c r="O207">
        <v>2698084.23</v>
      </c>
      <c r="P207" t="s">
        <v>437</v>
      </c>
      <c r="Q207">
        <v>2019</v>
      </c>
      <c r="R207" t="s">
        <v>517</v>
      </c>
      <c r="S207" t="s">
        <v>214</v>
      </c>
      <c r="T207" t="s">
        <v>502</v>
      </c>
    </row>
    <row r="208" spans="1:20" x14ac:dyDescent="0.25">
      <c r="A208" t="s">
        <v>476</v>
      </c>
      <c r="B208" t="s">
        <v>518</v>
      </c>
      <c r="C208" t="s">
        <v>33</v>
      </c>
      <c r="D208" t="s">
        <v>203</v>
      </c>
      <c r="E208" t="s">
        <v>204</v>
      </c>
      <c r="F208" t="s">
        <v>127</v>
      </c>
      <c r="G208" t="s">
        <v>516</v>
      </c>
      <c r="H208" t="s">
        <v>123</v>
      </c>
      <c r="I208" t="s">
        <v>124</v>
      </c>
      <c r="K208">
        <v>342547.28</v>
      </c>
      <c r="O208">
        <v>342547.28</v>
      </c>
      <c r="P208" t="s">
        <v>437</v>
      </c>
      <c r="Q208">
        <v>2019</v>
      </c>
      <c r="R208" t="s">
        <v>517</v>
      </c>
      <c r="S208" t="s">
        <v>215</v>
      </c>
      <c r="T208" t="s">
        <v>502</v>
      </c>
    </row>
    <row r="209" spans="1:20" x14ac:dyDescent="0.25">
      <c r="A209" t="s">
        <v>476</v>
      </c>
      <c r="B209" t="s">
        <v>518</v>
      </c>
      <c r="C209" t="s">
        <v>33</v>
      </c>
      <c r="D209" t="s">
        <v>419</v>
      </c>
      <c r="E209" t="s">
        <v>420</v>
      </c>
      <c r="F209" t="s">
        <v>127</v>
      </c>
      <c r="G209" t="s">
        <v>506</v>
      </c>
      <c r="H209" t="s">
        <v>123</v>
      </c>
      <c r="I209" t="s">
        <v>124</v>
      </c>
      <c r="K209">
        <v>3731410.69</v>
      </c>
      <c r="O209">
        <v>3731410.69</v>
      </c>
      <c r="P209" t="s">
        <v>343</v>
      </c>
      <c r="Q209">
        <v>2019</v>
      </c>
      <c r="R209" t="s">
        <v>517</v>
      </c>
      <c r="S209" t="s">
        <v>139</v>
      </c>
      <c r="T209" t="s">
        <v>502</v>
      </c>
    </row>
    <row r="210" spans="1:20" x14ac:dyDescent="0.25">
      <c r="A210" t="s">
        <v>476</v>
      </c>
      <c r="B210" t="s">
        <v>518</v>
      </c>
      <c r="C210" t="s">
        <v>33</v>
      </c>
      <c r="D210" t="s">
        <v>421</v>
      </c>
      <c r="E210" t="s">
        <v>422</v>
      </c>
      <c r="F210" t="s">
        <v>127</v>
      </c>
      <c r="G210" t="s">
        <v>506</v>
      </c>
      <c r="H210" t="s">
        <v>123</v>
      </c>
      <c r="I210" t="s">
        <v>124</v>
      </c>
      <c r="K210">
        <v>4908449.3600000003</v>
      </c>
      <c r="O210">
        <v>4908449.3600000003</v>
      </c>
      <c r="P210" t="s">
        <v>343</v>
      </c>
      <c r="Q210">
        <v>2019</v>
      </c>
      <c r="R210" t="s">
        <v>517</v>
      </c>
      <c r="S210" t="s">
        <v>212</v>
      </c>
      <c r="T210" t="s">
        <v>502</v>
      </c>
    </row>
    <row r="211" spans="1:20" x14ac:dyDescent="0.25">
      <c r="A211" t="s">
        <v>476</v>
      </c>
      <c r="B211" t="s">
        <v>518</v>
      </c>
      <c r="C211" t="s">
        <v>33</v>
      </c>
      <c r="D211" t="s">
        <v>423</v>
      </c>
      <c r="E211" t="s">
        <v>424</v>
      </c>
      <c r="F211" t="s">
        <v>127</v>
      </c>
      <c r="G211" t="s">
        <v>506</v>
      </c>
      <c r="H211" t="s">
        <v>123</v>
      </c>
      <c r="I211" t="s">
        <v>124</v>
      </c>
      <c r="K211">
        <v>1140677.97</v>
      </c>
      <c r="O211">
        <v>1140677.97</v>
      </c>
      <c r="P211" t="s">
        <v>343</v>
      </c>
      <c r="Q211">
        <v>2019</v>
      </c>
      <c r="R211" t="s">
        <v>517</v>
      </c>
      <c r="S211" t="s">
        <v>440</v>
      </c>
      <c r="T211" t="s">
        <v>502</v>
      </c>
    </row>
    <row r="212" spans="1:20" x14ac:dyDescent="0.25">
      <c r="A212" t="s">
        <v>476</v>
      </c>
      <c r="B212" t="s">
        <v>518</v>
      </c>
      <c r="C212" t="s">
        <v>33</v>
      </c>
      <c r="D212" t="s">
        <v>425</v>
      </c>
      <c r="E212" t="s">
        <v>426</v>
      </c>
      <c r="F212" t="s">
        <v>127</v>
      </c>
      <c r="G212" t="s">
        <v>506</v>
      </c>
      <c r="H212" t="s">
        <v>123</v>
      </c>
      <c r="I212" t="s">
        <v>124</v>
      </c>
      <c r="K212">
        <v>228760.84</v>
      </c>
      <c r="O212">
        <v>228760.84</v>
      </c>
      <c r="P212" t="s">
        <v>343</v>
      </c>
      <c r="Q212">
        <v>2019</v>
      </c>
      <c r="R212" t="s">
        <v>517</v>
      </c>
      <c r="S212" t="s">
        <v>440</v>
      </c>
      <c r="T212" t="s">
        <v>502</v>
      </c>
    </row>
    <row r="213" spans="1:20" x14ac:dyDescent="0.25">
      <c r="A213" t="s">
        <v>476</v>
      </c>
      <c r="B213" t="s">
        <v>518</v>
      </c>
      <c r="C213" t="s">
        <v>33</v>
      </c>
      <c r="D213" t="s">
        <v>427</v>
      </c>
      <c r="E213" t="s">
        <v>428</v>
      </c>
      <c r="F213" t="s">
        <v>127</v>
      </c>
      <c r="G213" t="s">
        <v>506</v>
      </c>
      <c r="H213" t="s">
        <v>123</v>
      </c>
      <c r="I213" t="s">
        <v>124</v>
      </c>
      <c r="K213">
        <v>159432.29</v>
      </c>
      <c r="O213">
        <v>159432.29</v>
      </c>
      <c r="P213" t="s">
        <v>343</v>
      </c>
      <c r="Q213">
        <v>2019</v>
      </c>
      <c r="R213" t="s">
        <v>517</v>
      </c>
      <c r="S213" t="s">
        <v>205</v>
      </c>
      <c r="T213" t="s">
        <v>502</v>
      </c>
    </row>
    <row r="214" spans="1:20" x14ac:dyDescent="0.25">
      <c r="A214" t="s">
        <v>476</v>
      </c>
      <c r="B214" t="s">
        <v>505</v>
      </c>
      <c r="C214" t="s">
        <v>26</v>
      </c>
      <c r="D214" t="s">
        <v>380</v>
      </c>
      <c r="E214" t="s">
        <v>381</v>
      </c>
      <c r="F214" t="s">
        <v>126</v>
      </c>
      <c r="G214" t="s">
        <v>504</v>
      </c>
      <c r="H214" t="s">
        <v>123</v>
      </c>
      <c r="I214" t="s">
        <v>124</v>
      </c>
      <c r="K214">
        <v>954349.9</v>
      </c>
      <c r="O214">
        <v>954349.9</v>
      </c>
      <c r="P214" t="s">
        <v>343</v>
      </c>
      <c r="Q214">
        <v>2019</v>
      </c>
      <c r="R214" t="s">
        <v>517</v>
      </c>
      <c r="S214" t="s">
        <v>386</v>
      </c>
      <c r="T214" t="s">
        <v>498</v>
      </c>
    </row>
    <row r="215" spans="1:20" x14ac:dyDescent="0.25">
      <c r="A215" t="s">
        <v>476</v>
      </c>
      <c r="B215" t="s">
        <v>505</v>
      </c>
      <c r="C215" t="s">
        <v>26</v>
      </c>
      <c r="D215" t="s">
        <v>382</v>
      </c>
      <c r="E215" t="s">
        <v>383</v>
      </c>
      <c r="F215" t="s">
        <v>126</v>
      </c>
      <c r="G215" t="s">
        <v>504</v>
      </c>
      <c r="H215" t="s">
        <v>123</v>
      </c>
      <c r="I215" t="s">
        <v>124</v>
      </c>
      <c r="K215">
        <v>2986091.85</v>
      </c>
      <c r="O215">
        <v>2986091.85</v>
      </c>
      <c r="P215" t="s">
        <v>343</v>
      </c>
      <c r="Q215">
        <v>2019</v>
      </c>
      <c r="R215" t="s">
        <v>517</v>
      </c>
      <c r="S215" t="s">
        <v>387</v>
      </c>
      <c r="T215" t="s">
        <v>498</v>
      </c>
    </row>
    <row r="216" spans="1:20" x14ac:dyDescent="0.25">
      <c r="A216" t="s">
        <v>476</v>
      </c>
      <c r="B216" t="s">
        <v>505</v>
      </c>
      <c r="C216" t="s">
        <v>26</v>
      </c>
      <c r="D216" t="s">
        <v>384</v>
      </c>
      <c r="E216" t="s">
        <v>385</v>
      </c>
      <c r="F216" t="s">
        <v>126</v>
      </c>
      <c r="G216" t="s">
        <v>504</v>
      </c>
      <c r="H216" t="s">
        <v>123</v>
      </c>
      <c r="I216" t="s">
        <v>124</v>
      </c>
      <c r="K216">
        <v>2137069.09</v>
      </c>
      <c r="O216">
        <v>2137069.09</v>
      </c>
      <c r="P216" t="s">
        <v>343</v>
      </c>
      <c r="Q216">
        <v>2019</v>
      </c>
      <c r="R216" t="s">
        <v>517</v>
      </c>
      <c r="S216" t="s">
        <v>388</v>
      </c>
      <c r="T216" t="s">
        <v>498</v>
      </c>
    </row>
    <row r="217" spans="1:20" x14ac:dyDescent="0.25">
      <c r="A217" t="s">
        <v>476</v>
      </c>
      <c r="B217" t="s">
        <v>518</v>
      </c>
      <c r="C217" t="s">
        <v>33</v>
      </c>
      <c r="D217" t="s">
        <v>429</v>
      </c>
      <c r="E217" t="s">
        <v>430</v>
      </c>
      <c r="F217" t="s">
        <v>127</v>
      </c>
      <c r="G217" t="s">
        <v>506</v>
      </c>
      <c r="H217" t="s">
        <v>123</v>
      </c>
      <c r="I217" t="s">
        <v>124</v>
      </c>
      <c r="K217">
        <v>467911.43</v>
      </c>
      <c r="O217">
        <v>467911.43</v>
      </c>
      <c r="P217" t="s">
        <v>343</v>
      </c>
      <c r="Q217">
        <v>2019</v>
      </c>
      <c r="R217" t="s">
        <v>517</v>
      </c>
      <c r="S217" t="s">
        <v>439</v>
      </c>
      <c r="T217" t="s">
        <v>502</v>
      </c>
    </row>
    <row r="218" spans="1:20" x14ac:dyDescent="0.25">
      <c r="A218" t="s">
        <v>476</v>
      </c>
      <c r="B218" t="s">
        <v>518</v>
      </c>
      <c r="C218" t="s">
        <v>33</v>
      </c>
      <c r="D218" t="s">
        <v>431</v>
      </c>
      <c r="E218" t="s">
        <v>432</v>
      </c>
      <c r="F218" t="s">
        <v>127</v>
      </c>
      <c r="G218" t="s">
        <v>506</v>
      </c>
      <c r="H218" t="s">
        <v>123</v>
      </c>
      <c r="I218" t="s">
        <v>124</v>
      </c>
      <c r="K218">
        <v>966155.95</v>
      </c>
      <c r="O218">
        <v>966155.95</v>
      </c>
      <c r="P218" t="s">
        <v>343</v>
      </c>
      <c r="Q218">
        <v>2019</v>
      </c>
      <c r="R218" t="s">
        <v>517</v>
      </c>
      <c r="S218" t="s">
        <v>439</v>
      </c>
      <c r="T218" t="s">
        <v>502</v>
      </c>
    </row>
    <row r="219" spans="1:20" x14ac:dyDescent="0.25">
      <c r="A219" t="s">
        <v>476</v>
      </c>
      <c r="B219" t="s">
        <v>518</v>
      </c>
      <c r="C219" t="s">
        <v>33</v>
      </c>
      <c r="D219" t="s">
        <v>433</v>
      </c>
      <c r="E219" t="s">
        <v>434</v>
      </c>
      <c r="F219" t="s">
        <v>127</v>
      </c>
      <c r="G219" t="s">
        <v>506</v>
      </c>
      <c r="H219" t="s">
        <v>123</v>
      </c>
      <c r="I219" t="s">
        <v>124</v>
      </c>
      <c r="K219">
        <v>2002190.61</v>
      </c>
      <c r="O219">
        <v>2002190.61</v>
      </c>
      <c r="P219" t="s">
        <v>343</v>
      </c>
      <c r="Q219">
        <v>2019</v>
      </c>
      <c r="R219" t="s">
        <v>517</v>
      </c>
      <c r="S219" t="s">
        <v>438</v>
      </c>
      <c r="T219" t="s">
        <v>502</v>
      </c>
    </row>
    <row r="220" spans="1:20" x14ac:dyDescent="0.25">
      <c r="A220" t="s">
        <v>476</v>
      </c>
      <c r="B220" t="s">
        <v>518</v>
      </c>
      <c r="C220" t="s">
        <v>33</v>
      </c>
      <c r="D220" t="s">
        <v>435</v>
      </c>
      <c r="E220" t="s">
        <v>436</v>
      </c>
      <c r="F220" t="s">
        <v>127</v>
      </c>
      <c r="G220" t="s">
        <v>506</v>
      </c>
      <c r="H220" t="s">
        <v>123</v>
      </c>
      <c r="I220" t="s">
        <v>124</v>
      </c>
      <c r="K220">
        <v>2673788.6800000002</v>
      </c>
      <c r="O220">
        <v>2673788.6800000002</v>
      </c>
      <c r="P220" t="s">
        <v>343</v>
      </c>
      <c r="Q220">
        <v>2019</v>
      </c>
      <c r="R220" t="s">
        <v>517</v>
      </c>
      <c r="S220" t="s">
        <v>438</v>
      </c>
      <c r="T220" t="s">
        <v>502</v>
      </c>
    </row>
    <row r="221" spans="1:20" x14ac:dyDescent="0.25">
      <c r="A221" t="s">
        <v>476</v>
      </c>
      <c r="B221" t="s">
        <v>492</v>
      </c>
      <c r="C221" t="s">
        <v>16</v>
      </c>
      <c r="D221" t="s">
        <v>335</v>
      </c>
      <c r="E221" t="s">
        <v>336</v>
      </c>
      <c r="F221" t="s">
        <v>337</v>
      </c>
      <c r="G221" t="s">
        <v>506</v>
      </c>
      <c r="H221" t="s">
        <v>123</v>
      </c>
      <c r="I221" t="s">
        <v>124</v>
      </c>
      <c r="K221">
        <v>473546.97</v>
      </c>
      <c r="O221">
        <v>473546.97</v>
      </c>
      <c r="P221" t="s">
        <v>343</v>
      </c>
      <c r="Q221">
        <v>2019</v>
      </c>
      <c r="R221" t="s">
        <v>517</v>
      </c>
      <c r="S221" t="s">
        <v>177</v>
      </c>
      <c r="T221" t="s">
        <v>502</v>
      </c>
    </row>
    <row r="222" spans="1:20" x14ac:dyDescent="0.25">
      <c r="O222">
        <v>253904381.35000002</v>
      </c>
    </row>
  </sheetData>
  <autoFilter ref="A1:T222"/>
  <pageMargins left="0.511811024" right="0.511811024" top="0.78740157499999996" bottom="0.78740157499999996" header="0.31496062000000002" footer="0.3149606200000000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Q2" sqref="Q2:U9"/>
    </sheetView>
  </sheetViews>
  <sheetFormatPr defaultRowHeight="15" x14ac:dyDescent="0.25"/>
  <sheetData/>
  <pageMargins left="0.511811024" right="0.511811024" top="0.78740157499999996" bottom="0.78740157499999996" header="0.31496062000000002" footer="0.31496062000000002"/>
  <pageSetup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528CC9628AE7E4D9780EBCDDA4CCE5D" ma:contentTypeVersion="12" ma:contentTypeDescription="Crie um novo documento." ma:contentTypeScope="" ma:versionID="68ac78c39eab30e46d5e481f04c581e5">
  <xsd:schema xmlns:xsd="http://www.w3.org/2001/XMLSchema" xmlns:xs="http://www.w3.org/2001/XMLSchema" xmlns:p="http://schemas.microsoft.com/office/2006/metadata/properties" xmlns:ns2="9813519b-3cb6-4eb7-b374-2759e8f8a1ef" xmlns:ns3="78cec8e6-2dd2-454d-b20c-951d9c576460" targetNamespace="http://schemas.microsoft.com/office/2006/metadata/properties" ma:root="true" ma:fieldsID="995c0c9c058c63a734c7180d5af5e01b" ns2:_="" ns3:_="">
    <xsd:import namespace="9813519b-3cb6-4eb7-b374-2759e8f8a1ef"/>
    <xsd:import namespace="78cec8e6-2dd2-454d-b20c-951d9c57646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13519b-3cb6-4eb7-b374-2759e8f8a1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8cec8e6-2dd2-454d-b20c-951d9c576460" elementFormDefault="qualified">
    <xsd:import namespace="http://schemas.microsoft.com/office/2006/documentManagement/types"/>
    <xsd:import namespace="http://schemas.microsoft.com/office/infopath/2007/PartnerControls"/>
    <xsd:element name="SharedWithUsers" ma:index="14"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hes de Compartilhado Com"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D1B1B77-0059-4A82-8182-6665CDAE1D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13519b-3cb6-4eb7-b374-2759e8f8a1ef"/>
    <ds:schemaRef ds:uri="78cec8e6-2dd2-454d-b20c-951d9c5764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43ABD36-444E-4BAF-970F-E465BD3C6B87}">
  <ds:schemaRefs>
    <ds:schemaRef ds:uri="http://schemas.microsoft.com/sharepoint/v3/contenttype/forms"/>
  </ds:schemaRefs>
</ds:datastoreItem>
</file>

<file path=customXml/itemProps3.xml><?xml version="1.0" encoding="utf-8"?>
<ds:datastoreItem xmlns:ds="http://schemas.openxmlformats.org/officeDocument/2006/customXml" ds:itemID="{65BD3F0A-11BA-4211-AE74-74D572DDE0AB}">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6</vt:i4>
      </vt:variant>
      <vt:variant>
        <vt:lpstr>Intervalos nomeados</vt:lpstr>
      </vt:variant>
      <vt:variant>
        <vt:i4>3</vt:i4>
      </vt:variant>
    </vt:vector>
  </HeadingPairs>
  <TitlesOfParts>
    <vt:vector size="9" baseType="lpstr">
      <vt:lpstr>PA</vt:lpstr>
      <vt:lpstr>PI Fehidro</vt:lpstr>
      <vt:lpstr>PI Geral</vt:lpstr>
      <vt:lpstr>Gráficos</vt:lpstr>
      <vt:lpstr>Planilha4</vt:lpstr>
      <vt:lpstr>Planilha1</vt:lpstr>
      <vt:lpstr>PA!Area_de_impressao</vt:lpstr>
      <vt:lpstr>'PI Fehidro'!Area_de_impressao</vt:lpstr>
      <vt:lpstr>'PI Geral'!Area_de_impressao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Nilceia Franchi</dc:creator>
  <cp:lastModifiedBy>Juliaa</cp:lastModifiedBy>
  <cp:lastPrinted>2018-05-11T17:29:31Z</cp:lastPrinted>
  <dcterms:created xsi:type="dcterms:W3CDTF">2013-08-15T20:01:52Z</dcterms:created>
  <dcterms:modified xsi:type="dcterms:W3CDTF">2020-11-13T20:40:57Z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0x010100B528CC9628AE7E4D9780EBCDDA4CCE5D</vt:lpwstr>
  </property>
  <property fmtid="{D5CDD505-2E9C-101B-9397-08002B2CF9AE}" pid="3" name="Order">
    <vt:r8>65200</vt:r8>
  </property>
  <property fmtid="{D5CDD505-2E9C-101B-9397-08002B2CF9AE}" pid="4" name="teste">
    <vt:lpwstr>2018_</vt:lpwstr>
  </property>
</Properties>
</file>