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513414e0d1b6ee93/Área de Trabalho/"/>
    </mc:Choice>
  </mc:AlternateContent>
  <xr:revisionPtr revIDLastSave="0" documentId="8_{3BC13132-15CC-48DC-9D68-93D6D93F8479}" xr6:coauthVersionLast="47" xr6:coauthVersionMax="47" xr10:uidLastSave="{00000000-0000-0000-0000-000000000000}"/>
  <bookViews>
    <workbookView xWindow="-110" yWindow="-110" windowWidth="25820" windowHeight="13900" tabRatio="585" activeTab="1" xr2:uid="{00000000-000D-0000-FFFF-FFFF00000000}"/>
  </bookViews>
  <sheets>
    <sheet name="PAPI_21 (Delib. 190) " sheetId="6" r:id="rId1"/>
    <sheet name="PAPI_22_23 (Delib. 246) " sheetId="7" r:id="rId2"/>
    <sheet name="Consolidaçao - 1" sheetId="3" r:id="rId3"/>
    <sheet name="Consolidaçao - 2" sheetId="11" r:id="rId4"/>
    <sheet name="Orientações" sheetId="12" r:id="rId5"/>
    <sheet name="Operacional" sheetId="2" state="hidden" r:id="rId6"/>
    <sheet name="Explicativo" sheetId="9" state="hidden" r:id="rId7"/>
    <sheet name="de-para 246 190" sheetId="10" state="hidden" r:id="rId8"/>
  </sheets>
  <definedNames>
    <definedName name="_xlnm._FilterDatabase" localSheetId="2" hidden="1">'Consolidaçao - 1'!$H$2:$Q$2</definedName>
    <definedName name="_xlnm._FilterDatabase" localSheetId="0" hidden="1">#REF!</definedName>
    <definedName name="_xlnm._FilterDatabase" localSheetId="1" hidden="1">#REF!</definedName>
    <definedName name="_xlcn.WorksheetConnection_05PCJPAPI_simulação_modelo_novo_BRUNO.xlsxDE_PARA_N" hidden="1">DE_PARA_N[]</definedName>
    <definedName name="DadosExternos_1" localSheetId="7" hidden="1">'de-para 246 190'!$J$1:$K$33</definedName>
    <definedName name="DadosExternos_2" localSheetId="7" hidden="1">'de-para 246 190'!$M$1:$N$30</definedName>
    <definedName name="SegmentaçãodeDados_Ano">#N/A</definedName>
  </definedNames>
  <calcPr calcId="191029"/>
  <pivotCaches>
    <pivotCache cacheId="25" r:id="rId9"/>
  </pivotCaches>
  <extLst>
    <ext xmlns:x14="http://schemas.microsoft.com/office/spreadsheetml/2009/9/main" uri="{876F7934-8845-4945-9796-88D515C7AA90}">
      <x14:pivotCaches>
        <pivotCache cacheId="15" r:id="rId10"/>
      </x14:pivotCaches>
    </ext>
    <ext xmlns:x14="http://schemas.microsoft.com/office/spreadsheetml/2009/9/main" uri="{BBE1A952-AA13-448e-AADC-164F8A28A991}">
      <x14:slicerCaches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9" r:id="rId12"/>
        <pivotCache cacheId="12" r:id="rId13"/>
        <pivotCache cacheId="16" r:id="rId14"/>
        <pivotCache cacheId="19" r:id="rId15"/>
        <pivotCache cacheId="22" r:id="rId16"/>
      </x15:pivotCaches>
    </ext>
    <ext xmlns:x15="http://schemas.microsoft.com/office/spreadsheetml/2010/11/main" uri="{983426D0-5260-488c-9760-48F4B6AC55F4}">
      <x15:pivotTableReferences>
        <x15:pivotTableReference r:id="rId17"/>
        <x15:pivotTableReference r:id="rId18"/>
        <x15:pivotTableReference r:id="rId19"/>
        <x15:pivotTableReference r:id="rId20"/>
        <x15:pivotTableReference r:id="rId21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PI_21_23_9cd80fd0-f141-4633-b598-37440a145aac" name="PAPI_21_23" connection="Consulta - PAPI_21_23"/>
          <x15:modelTable id="DE_PARA_N" name="DE_PARA_N" connection="WorksheetConnection_05 PCJ PAPI_simulação_modelo_novo_BRUNO.xlsx!DE_PARA_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7" l="1"/>
  <c r="P16" i="7"/>
  <c r="P17" i="7"/>
  <c r="P14" i="7" l="1"/>
  <c r="P13" i="7"/>
  <c r="P12" i="7"/>
  <c r="P11" i="7"/>
  <c r="P10" i="7"/>
  <c r="U2" i="7" l="1"/>
  <c r="P2" i="7"/>
  <c r="P3" i="7"/>
  <c r="P4" i="7"/>
  <c r="P5" i="7"/>
  <c r="P6" i="7"/>
  <c r="P7" i="7"/>
  <c r="P8" i="7"/>
  <c r="P9" i="7"/>
  <c r="P15" i="7"/>
  <c r="P2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5" i="3"/>
  <c r="N4" i="3" l="1"/>
  <c r="N5" i="3"/>
  <c r="N6" i="3"/>
  <c r="N7" i="3"/>
  <c r="N8" i="3"/>
  <c r="N9" i="3"/>
  <c r="N10" i="3"/>
  <c r="N11" i="3"/>
  <c r="N12" i="3"/>
  <c r="N13" i="3"/>
  <c r="N14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" i="3"/>
  <c r="K31" i="3" l="1"/>
  <c r="J31" i="3"/>
  <c r="D37" i="3"/>
  <c r="C37" i="3"/>
  <c r="B37" i="3"/>
  <c r="I31" i="3" l="1"/>
  <c r="I32" i="3" s="1"/>
  <c r="B38" i="3"/>
  <c r="C38" i="3"/>
  <c r="D38" i="3"/>
  <c r="K32" i="3" l="1"/>
  <c r="J32" i="3"/>
  <c r="F3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5" i="3"/>
  <c r="M16" i="3" l="1"/>
  <c r="M3" i="3"/>
  <c r="M28" i="3"/>
  <c r="M12" i="3"/>
  <c r="M8" i="3"/>
  <c r="M20" i="3"/>
  <c r="M21" i="3"/>
  <c r="M13" i="3"/>
  <c r="M5" i="3"/>
  <c r="M24" i="3"/>
  <c r="M22" i="3"/>
  <c r="M14" i="3"/>
  <c r="M6" i="3"/>
  <c r="M26" i="3"/>
  <c r="M23" i="3"/>
  <c r="M15" i="3"/>
  <c r="M7" i="3"/>
  <c r="M27" i="3"/>
  <c r="M19" i="3"/>
  <c r="M11" i="3"/>
  <c r="M25" i="3"/>
  <c r="M17" i="3"/>
  <c r="M9" i="3"/>
  <c r="M4" i="3"/>
  <c r="M10" i="3"/>
  <c r="M18" i="3"/>
  <c r="Q3" i="3" l="1"/>
  <c r="P3" i="3"/>
  <c r="O3" i="3"/>
  <c r="P10" i="3"/>
  <c r="O10" i="3"/>
  <c r="Q10" i="3"/>
  <c r="O5" i="3"/>
  <c r="P5" i="3"/>
  <c r="Q5" i="3"/>
  <c r="Q9" i="3"/>
  <c r="O9" i="3"/>
  <c r="P9" i="3"/>
  <c r="Q6" i="3"/>
  <c r="P6" i="3"/>
  <c r="O6" i="3"/>
  <c r="Q8" i="3"/>
  <c r="O8" i="3"/>
  <c r="P8" i="3"/>
  <c r="Q7" i="3"/>
  <c r="P7" i="3"/>
  <c r="O7" i="3"/>
  <c r="O4" i="3"/>
  <c r="Q4" i="3"/>
  <c r="P4" i="3"/>
  <c r="O13" i="3"/>
  <c r="Q13" i="3"/>
  <c r="P13" i="3"/>
  <c r="Q11" i="3"/>
  <c r="P11" i="3"/>
  <c r="O11" i="3"/>
  <c r="Q14" i="3"/>
  <c r="P14" i="3"/>
  <c r="O14" i="3"/>
  <c r="Q12" i="3"/>
  <c r="P12" i="3"/>
  <c r="O12" i="3"/>
  <c r="R20" i="3" l="1"/>
  <c r="S20" i="3" s="1"/>
  <c r="R27" i="3"/>
  <c r="S27" i="3" s="1"/>
  <c r="R28" i="3"/>
  <c r="S28" i="3" s="1"/>
  <c r="R21" i="3"/>
  <c r="S21" i="3" s="1"/>
  <c r="R11" i="3"/>
  <c r="S11" i="3" s="1"/>
  <c r="R17" i="3"/>
  <c r="S17" i="3" s="1"/>
  <c r="R23" i="3"/>
  <c r="S23" i="3" s="1"/>
  <c r="R24" i="3"/>
  <c r="S24" i="3" s="1"/>
  <c r="R6" i="3"/>
  <c r="S6" i="3" s="1"/>
  <c r="R10" i="3"/>
  <c r="S10" i="3" s="1"/>
  <c r="R18" i="3"/>
  <c r="S18" i="3" s="1"/>
  <c r="R3" i="3"/>
  <c r="S3" i="3" s="1"/>
  <c r="R19" i="3"/>
  <c r="S19" i="3" s="1"/>
  <c r="R7" i="3"/>
  <c r="S7" i="3" s="1"/>
  <c r="R25" i="3"/>
  <c r="S25" i="3" s="1"/>
  <c r="R13" i="3"/>
  <c r="S13" i="3" s="1"/>
  <c r="R8" i="3"/>
  <c r="S8" i="3" s="1"/>
  <c r="R12" i="3"/>
  <c r="S12" i="3" s="1"/>
  <c r="R5" i="3"/>
  <c r="S5" i="3" s="1"/>
  <c r="R4" i="3"/>
  <c r="S4" i="3" s="1"/>
  <c r="R9" i="3"/>
  <c r="S9" i="3" s="1"/>
  <c r="R22" i="3"/>
  <c r="S22" i="3" s="1"/>
  <c r="R14" i="3"/>
  <c r="S14" i="3" s="1"/>
  <c r="R16" i="3"/>
  <c r="S16" i="3" s="1"/>
  <c r="R26" i="3"/>
  <c r="S26" i="3" s="1"/>
  <c r="R15" i="3"/>
  <c r="S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246" description="Conexão com a consulta '246' na pasta de trabalho." type="5" refreshedVersion="0" background="1">
    <dbPr connection="Provider=Microsoft.Mashup.OleDb.1;Data Source=$Workbook$;Location=246;Extended Properties=&quot;&quot;" command="SELECT * FROM [246]"/>
  </connection>
  <connection id="2" xr16:uid="{00000000-0015-0000-FFFF-FFFF01000000}" keepAlive="1" name="Consulta - DE PARA B" description="Conexão com a consulta 'DE PARA B' na pasta de trabalho." type="5" refreshedVersion="8" background="1" saveData="1">
    <dbPr connection="Provider=Microsoft.Mashup.OleDb.1;Data Source=$Workbook$;Location=&quot;DE PARA B&quot;;Extended Properties=&quot;&quot;" command="SELECT * FROM [DE PARA B]"/>
  </connection>
  <connection id="3" xr16:uid="{00000000-0015-0000-FFFF-FFFF02000000}" keepAlive="1" name="Consulta - DE-PARA N" description="Conexão com a consulta 'DE-PARA N' na pasta de trabalho." type="5" refreshedVersion="8" background="1" saveData="1">
    <dbPr connection="Provider=Microsoft.Mashup.OleDb.1;Data Source=$Workbook$;Location=&quot;DE-PARA N&quot;;Extended Properties=&quot;&quot;" command="SELECT * FROM [DE-PARA N]"/>
  </connection>
  <connection id="4" xr16:uid="{00000000-0015-0000-FFFF-FFFF03000000}" name="Consulta - PAPI_21_23" description="Conexão com a consulta 'PAPI_21_23' na pasta de trabalho." type="100" refreshedVersion="8" minRefreshableVersion="5">
    <extLst>
      <ext xmlns:x15="http://schemas.microsoft.com/office/spreadsheetml/2010/11/main" uri="{DE250136-89BD-433C-8126-D09CA5730AF9}">
        <x15:connection id="f6b7fff4-2b8a-4e19-9cef-a144d0a8a407"/>
      </ext>
    </extLst>
  </connection>
  <connection id="5" xr16:uid="{00000000-0015-0000-FFFF-FFFF04000000}" keepAlive="1" name="Consulta - PAPI20_21" description="Conexão com a consulta 'PAPI20_21' na pasta de trabalho." type="5" refreshedVersion="0" background="1">
    <dbPr connection="Provider=Microsoft.Mashup.OleDb.1;Data Source=$Workbook$;Location=PAPI20_21;Extended Properties=&quot;&quot;" command="SELECT * FROM [PAPI20_21]"/>
  </connection>
  <connection id="6" xr16:uid="{00000000-0015-0000-FFFF-FFFF05000000}" keepAlive="1" name="Consulta - PAPI20_22_23" description="Conexão com a consulta 'PAPI20_22_23' na pasta de trabalho." type="5" refreshedVersion="0" background="1">
    <dbPr connection="Provider=Microsoft.Mashup.OleDb.1;Data Source=$Workbook$;Location=PAPI20_22_23;Extended Properties=&quot;&quot;" command="SELECT * FROM [PAPI20_22_23]"/>
  </connection>
  <connection id="7" xr16:uid="{00000000-0015-0000-FFFF-FFFF06000000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00000000-0015-0000-FFFF-FFFF07000000}" name="WorksheetConnection_05 PCJ PAPI_simulação_modelo_novo_BRUNO.xlsx!DE_PARA_N" type="102" refreshedVersion="8" minRefreshableVersion="5">
    <extLst>
      <ext xmlns:x15="http://schemas.microsoft.com/office/spreadsheetml/2010/11/main" uri="{DE250136-89BD-433C-8126-D09CA5730AF9}">
        <x15:connection id="DE_PARA_N">
          <x15:rangePr sourceName="_xlcn.WorksheetConnection_05PCJPAPI_simulação_modelo_novo_BRUNO.xlsxDE_PARA_N"/>
        </x15:connection>
      </ext>
    </extLst>
  </connection>
</connections>
</file>

<file path=xl/sharedStrings.xml><?xml version="1.0" encoding="utf-8"?>
<sst xmlns="http://schemas.openxmlformats.org/spreadsheetml/2006/main" count="967" uniqueCount="296">
  <si>
    <t>ID Ação</t>
  </si>
  <si>
    <t>Ano</t>
  </si>
  <si>
    <t>SubPDC</t>
  </si>
  <si>
    <t>Prioridade do SubPDC</t>
  </si>
  <si>
    <t>Ação</t>
  </si>
  <si>
    <t>Meta</t>
  </si>
  <si>
    <t>% Execução da meta no ano</t>
  </si>
  <si>
    <t>Segmento do executor</t>
  </si>
  <si>
    <t>Área de abrangência</t>
  </si>
  <si>
    <t>Nome da área de abrangência</t>
  </si>
  <si>
    <t>Recurso financeiro estimado no ano
(R$) - Cobrança Estadual</t>
  </si>
  <si>
    <t>Recurso financeiro estimado no ano (R$) - CFURH</t>
  </si>
  <si>
    <t>Recurso financeiro estimado no ano
(R$) - Cobrança Federal</t>
  </si>
  <si>
    <t>Recurso financeiro estimado no ano (R$) - Outras</t>
  </si>
  <si>
    <t>Especificar Fonte - "Outras"</t>
  </si>
  <si>
    <t>Recurso financeiro estimado no ano
(R$)</t>
  </si>
  <si>
    <t>Recurso financeiro disponibilizado no ano (R$)</t>
  </si>
  <si>
    <t>Recurso financeiro executado no ano (R$)</t>
  </si>
  <si>
    <t>Justificativa sobre execução física e financeira</t>
  </si>
  <si>
    <t>SJD-1-2021</t>
  </si>
  <si>
    <t>2.1 - Planos</t>
  </si>
  <si>
    <t>PDC 1 e 2</t>
  </si>
  <si>
    <t xml:space="preserve">Atender às legislações que disciplinam sobre os conteúdos dos Planos de Bacias dos CBHs (AG .16) </t>
  </si>
  <si>
    <t>MG. 4 -  Realizar ao menos 01 revisão do Plano de Bacias</t>
  </si>
  <si>
    <t>Sociedade Civil</t>
  </si>
  <si>
    <t>Bacia</t>
  </si>
  <si>
    <t>CBH-SJD</t>
  </si>
  <si>
    <t>SJD-2-2022</t>
  </si>
  <si>
    <t>3.1 - Efluentes</t>
  </si>
  <si>
    <t>Prioritário</t>
  </si>
  <si>
    <t xml:space="preserve"> Execução de obras de sistemas de esgotamento sanitário, bem como de tratamento de efluentes provenientes de ETE  (AI.3, 4, 5 e 6)</t>
  </si>
  <si>
    <t>MI. 2 e 3 - Efetuar melhorias nos sistemas de tratamento de esgoto  em ao menos 02 municípios</t>
  </si>
  <si>
    <t>Município</t>
  </si>
  <si>
    <t>Suzanapolis</t>
  </si>
  <si>
    <t>SJD-3-2022</t>
  </si>
  <si>
    <t>Não prioritário</t>
  </si>
  <si>
    <t xml:space="preserve"> Execução de obras de sistemas de esgotamento sanitário, bem como de tratamento de efluentes provenientes de ETE  (AI.3, 4, 5 e 6) </t>
  </si>
  <si>
    <t>SJD-4-2022</t>
  </si>
  <si>
    <t>3.4 - Erosão</t>
  </si>
  <si>
    <t xml:space="preserve">Execução de obras ou projetos que controle a erosão do solo ou assoreamento dos corpos d’água, em áreas urbanas ou rurais (AI. 14, 15 e 16) </t>
  </si>
  <si>
    <t xml:space="preserve">MI. 6 e MI. 7 - Aprimorar sistemas de conservação do solo e controle de erosão em ao menos 03 municípios </t>
  </si>
  <si>
    <t>Área rural (via de circulação; rodovia; distrito; etc.)</t>
  </si>
  <si>
    <t>Bairro Itapirema</t>
  </si>
  <si>
    <t>SJD-5-2022</t>
  </si>
  <si>
    <t>5.1 - Perdas</t>
  </si>
  <si>
    <t xml:space="preserve">Implementação das ações indicadas no Plano de Saneamento (AI.11 e 12) </t>
  </si>
  <si>
    <t>MI.5 - Reduzir perdas em sistemas de abastecimento de água em ao menos 02 municípios</t>
  </si>
  <si>
    <t>Santa Fé do Sul</t>
  </si>
  <si>
    <t>% Execução da meta do biênio</t>
  </si>
  <si>
    <t>Delib. 190</t>
  </si>
  <si>
    <t>2021 (R$ Estimado)</t>
  </si>
  <si>
    <t>Delib. 246</t>
  </si>
  <si>
    <t>2022 (R$ Estimado)</t>
  </si>
  <si>
    <t>2023 (R$ Estimado)</t>
  </si>
  <si>
    <t>2022 - 2023  (R$ Estimado)</t>
  </si>
  <si>
    <t>CFURH</t>
  </si>
  <si>
    <t>Cobrança Estadual</t>
  </si>
  <si>
    <t>Cobrança Federal</t>
  </si>
  <si>
    <t>Outras</t>
  </si>
  <si>
    <t>TOTAL</t>
  </si>
  <si>
    <t>1.1 - SI</t>
  </si>
  <si>
    <t>1.1 - Legislação</t>
  </si>
  <si>
    <t>1.2 - Planejamento</t>
  </si>
  <si>
    <t>1.3 - Enquadramento</t>
  </si>
  <si>
    <t>2.1 - Plano</t>
  </si>
  <si>
    <t>1.4 - Monitoramento</t>
  </si>
  <si>
    <t>2.2 - Outorga</t>
  </si>
  <si>
    <t>1.5 - Disponibilidade</t>
  </si>
  <si>
    <t>2.3 - Cobrança</t>
  </si>
  <si>
    <t>1.6 - Legislação</t>
  </si>
  <si>
    <t>2.4 - Enquadramento</t>
  </si>
  <si>
    <t>1.7 - Poluição</t>
  </si>
  <si>
    <t>2.5 - Monitoramento e SI</t>
  </si>
  <si>
    <t>2.6 - Integração</t>
  </si>
  <si>
    <t>2.7 - CORHI</t>
  </si>
  <si>
    <t>2.4 - Efetivação</t>
  </si>
  <si>
    <t>3.2 - Poluição</t>
  </si>
  <si>
    <t>2.5 - Integração</t>
  </si>
  <si>
    <t>3.3 - Resíduos</t>
  </si>
  <si>
    <t>2.6 - CORHI</t>
  </si>
  <si>
    <t>3.4 - Intervenções</t>
  </si>
  <si>
    <t>4.1 - Erosão</t>
  </si>
  <si>
    <t>3.2 - Resíduos</t>
  </si>
  <si>
    <t>4.2 - Conservação</t>
  </si>
  <si>
    <t>3.3 - Drenagem</t>
  </si>
  <si>
    <t>4.3 - Mananciais</t>
  </si>
  <si>
    <t>3.5 - Intervenções</t>
  </si>
  <si>
    <t>5.2 - Racionalização</t>
  </si>
  <si>
    <t>4.1 - Mananciais</t>
  </si>
  <si>
    <t>5.3 - Reuso</t>
  </si>
  <si>
    <t>4.2 - Vegetação</t>
  </si>
  <si>
    <t>6.1 - Captação</t>
  </si>
  <si>
    <t>6.2 - Regularização</t>
  </si>
  <si>
    <t>7.1 - Drenagem</t>
  </si>
  <si>
    <t>7.2 - Escassez</t>
  </si>
  <si>
    <t>6.1 - Usos</t>
  </si>
  <si>
    <t>8.1 - Capacitação</t>
  </si>
  <si>
    <t>6.2 - Segurança</t>
  </si>
  <si>
    <t>8.2 - Educação</t>
  </si>
  <si>
    <t>6.3 - Aproveitamento</t>
  </si>
  <si>
    <t>8.3 - Comunicação</t>
  </si>
  <si>
    <t>7.1 - Criticidades</t>
  </si>
  <si>
    <t>7.2 - Inundações</t>
  </si>
  <si>
    <t>Não Prioritário</t>
  </si>
  <si>
    <t>7.3 - Estiagens</t>
  </si>
  <si>
    <t>Para atualizar, vá em Dados --&gt; Atualizar Tudo ou aperte</t>
  </si>
  <si>
    <t>CTRL + Alt + F5</t>
  </si>
  <si>
    <t>subPDC</t>
  </si>
  <si>
    <t>R$ Estimado</t>
  </si>
  <si>
    <t>R$ Estimado (mil)</t>
  </si>
  <si>
    <t>R$ Estimado (Cob. Estadual)</t>
  </si>
  <si>
    <t>R$ Estimado (Cob. Federal)</t>
  </si>
  <si>
    <t>R$ Estimado (Outras)</t>
  </si>
  <si>
    <t>Total Geral</t>
  </si>
  <si>
    <t>A primeira planilha (“aba”), “PAPI_21 (Delib. 190)”, deve apresentar as ações e o acompanhamentos para o ano de 2021 de acordo com os PDCs/SubPDCs da Deliberação CRH nº 190. </t>
  </si>
  <si>
    <t>A segunda planilha (“aba”), “PAPI_22_23 (Delib. 246)”, deve apresentar as ações indicadas para os anos de 2022 e 2023 de acordo com os PDCs/SubPDCs da Deliberação CRH nº 246. </t>
  </si>
  <si>
    <t>As planilhas “Consolidaçao - 1” e “Consolidaçao -2” são destinadas à consolidação e consulta dos dados informados. </t>
  </si>
  <si>
    <r>
      <t>OBSERVAÇÃO: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 xml:space="preserve">Caso a Ação seja executada em mais de um ano, a mesma deve ser repetida em outra </t>
    </r>
    <r>
      <rPr>
        <b/>
        <i/>
        <sz val="12"/>
        <rFont val="Calibri"/>
        <family val="2"/>
      </rPr>
      <t>linha</t>
    </r>
    <r>
      <rPr>
        <sz val="12"/>
        <rFont val="Calibri"/>
        <family val="2"/>
      </rPr>
      <t xml:space="preserve">, repetindo as informações básicas – </t>
    </r>
    <r>
      <rPr>
        <b/>
        <sz val="12"/>
        <rFont val="Calibri"/>
        <family val="2"/>
      </rPr>
      <t xml:space="preserve">SubPDC, Prioridade, Ação, Área de Abrangência </t>
    </r>
    <r>
      <rPr>
        <sz val="12"/>
        <rFont val="Calibri"/>
        <family val="2"/>
      </rPr>
      <t xml:space="preserve">– e alterando as informações que se distinguem dependendo do ano – </t>
    </r>
    <r>
      <rPr>
        <b/>
        <sz val="12"/>
        <rFont val="Calibri"/>
        <family val="2"/>
      </rPr>
      <t>Metas anuais, % Execução, Recursos Financeiros Planejados e Executados e Justificativas pertinentes</t>
    </r>
    <r>
      <rPr>
        <sz val="12"/>
        <rFont val="Calibri"/>
        <family val="2"/>
      </rPr>
      <t>. </t>
    </r>
  </si>
  <si>
    <r>
      <t>Planilha </t>
    </r>
    <r>
      <rPr>
        <b/>
        <i/>
        <sz val="13"/>
        <rFont val="Calibri"/>
        <family val="2"/>
      </rPr>
      <t>PAPI_21 (Delib. 190)</t>
    </r>
    <r>
      <rPr>
        <b/>
        <sz val="13"/>
        <rFont val="Calibri"/>
        <family val="2"/>
      </rPr>
      <t xml:space="preserve"> e Planilha</t>
    </r>
    <r>
      <rPr>
        <b/>
        <i/>
        <sz val="13"/>
        <rFont val="Calibri"/>
        <family val="2"/>
      </rPr>
      <t> PAPI_21 (Delib. 246)</t>
    </r>
    <r>
      <rPr>
        <sz val="13"/>
        <rFont val="Calibri"/>
        <family val="2"/>
      </rPr>
      <t> </t>
    </r>
  </si>
  <si>
    <r>
      <t>Coluna A – ID -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É um identificador/código da ação. Deve ser preenchido com um código único para cada ação. A mesma ação terá o mesmo código. Sugestão de codificação: </t>
    </r>
  </si>
  <si>
    <r>
      <t>SIGLA CBH</t>
    </r>
    <r>
      <rPr>
        <sz val="11"/>
        <rFont val="Calibri"/>
        <family val="2"/>
      </rPr>
      <t xml:space="preserve"> + </t>
    </r>
    <r>
      <rPr>
        <sz val="11"/>
        <color rgb="FF000000"/>
        <rFont val="Calibri"/>
        <family val="2"/>
      </rPr>
      <t>Nº DA AÇÃO</t>
    </r>
    <r>
      <rPr>
        <sz val="11"/>
        <rFont val="Calibri"/>
        <family val="2"/>
      </rPr>
      <t xml:space="preserve"> + </t>
    </r>
    <r>
      <rPr>
        <sz val="11"/>
        <color rgb="FF70AD47"/>
        <rFont val="Calibri"/>
        <family val="2"/>
      </rPr>
      <t>ANO DO ÍNICIO DA AÇÃO </t>
    </r>
  </si>
  <si>
    <r>
      <t xml:space="preserve">EX: </t>
    </r>
    <r>
      <rPr>
        <sz val="11"/>
        <color rgb="FFBF8F00"/>
        <rFont val="Calibri"/>
        <family val="2"/>
      </rPr>
      <t>BT</t>
    </r>
    <r>
      <rPr>
        <sz val="11"/>
        <rFont val="Calibri"/>
        <family val="2"/>
      </rPr>
      <t>01</t>
    </r>
    <r>
      <rPr>
        <sz val="11"/>
        <color rgb="FF70AD47"/>
        <rFont val="Calibri"/>
        <family val="2"/>
      </rPr>
      <t>2022:</t>
    </r>
    <r>
      <rPr>
        <sz val="11"/>
        <rFont val="Calibri"/>
        <family val="2"/>
      </rPr>
      <t xml:space="preserve"> Ação nº1, do CBH Baixo Tietê (BT), a ser iniciada em 2022. </t>
    </r>
  </si>
  <si>
    <r>
      <t>Coluna B – Ano:</t>
    </r>
    <r>
      <rPr>
        <sz val="11"/>
        <rFont val="Calibri"/>
        <family val="2"/>
      </rPr>
      <t xml:space="preserve"> Deve ser preenchido com o ano de 2021 - planilha PAPI_21 (Delib. 190)- ou 2022 ou 2023 - PAPI_22_23 (Delib. 246). </t>
    </r>
  </si>
  <si>
    <r>
      <t>Coluna C – SubPDC:</t>
    </r>
    <r>
      <rPr>
        <sz val="11"/>
        <rFont val="Calibri"/>
        <family val="2"/>
      </rPr>
      <t xml:space="preserve"> Selecionar na lista suspensa o SubPDC para a ação indicada, conforme os PDCs/SubPDCs da Deliberação CRH 190/16 ou a Deliberação CRH 246/21. </t>
    </r>
  </si>
  <si>
    <r>
      <t>Coluna D – Prioridade do SubPDC:</t>
    </r>
    <r>
      <rPr>
        <sz val="11"/>
        <rFont val="Calibri"/>
        <family val="2"/>
      </rPr>
      <t xml:space="preserve"> Caso o SubPDC informado umas categorias em lista suspensa: “PDC 1 e 2”; “Prioritário”; “Não prioritário”, respeitando os limites estabelecidos na Deliberação 188/2016 (planilha PAPI_21 (Delib. 190) ou Deliberação 254/2021 (PAPI_22_23 (Delib. 246)). </t>
    </r>
  </si>
  <si>
    <r>
      <t>Coluna E – Ação:</t>
    </r>
    <r>
      <rPr>
        <sz val="11"/>
        <rFont val="Calibri"/>
        <family val="2"/>
      </rPr>
      <t xml:space="preserve"> Preencher com uma descrição clara e breve de qual ação ou ações serão realizadas para a execução da atividade planejada. </t>
    </r>
    <r>
      <rPr>
        <b/>
        <sz val="11"/>
        <rFont val="Calibri"/>
        <family val="2"/>
      </rPr>
      <t xml:space="preserve">A planilha deve ser preenchida informando as ações já indicadas, que tiverem execução física e/ou financeira no ano de 2021 </t>
    </r>
  </si>
  <si>
    <r>
      <t>Coluna F – Meta:</t>
    </r>
    <r>
      <rPr>
        <sz val="11"/>
        <rFont val="Calibri"/>
        <family val="2"/>
      </rPr>
      <t xml:space="preserve"> Informar qual a meta que busca ser alcançada com a realização das Ações indicadas na Coluna E. As metas devem ser quantificáveis, seja em número de ações ou projetos, municípios atendidos, metragem da área, entre outros. </t>
    </r>
  </si>
  <si>
    <r>
      <t>Coluna G – % Execução da meta no ano:</t>
    </r>
    <r>
      <rPr>
        <sz val="11"/>
        <rFont val="Calibri"/>
        <family val="2"/>
      </rPr>
      <t xml:space="preserve"> Considerando a Meta descrita na Coluna F, deve ser informado o percentual de execução </t>
    </r>
    <r>
      <rPr>
        <b/>
        <sz val="11"/>
        <rFont val="Calibri"/>
        <family val="2"/>
      </rPr>
      <t>física</t>
    </r>
    <r>
      <rPr>
        <sz val="11"/>
        <rFont val="Calibri"/>
        <family val="2"/>
      </rPr>
      <t>. Por esse motivo, a Meta deve ser quantificável. </t>
    </r>
  </si>
  <si>
    <r>
      <t>Coluna H – Segmento do executor:</t>
    </r>
    <r>
      <rPr>
        <sz val="11"/>
        <rFont val="Calibri"/>
        <family val="2"/>
      </rPr>
      <t xml:space="preserve"> Escolher na lista suspensa qual o segmento do executor da ação: Estado, Município, Sociedade Civil ou Instituição Privada. </t>
    </r>
  </si>
  <si>
    <r>
      <t>Coluna I – Área de abrangência:</t>
    </r>
    <r>
      <rPr>
        <sz val="11"/>
        <rFont val="Calibri"/>
        <family val="2"/>
      </rPr>
      <t xml:space="preserve"> escolher na lista suspensa qual a área de abrangência da ação.</t>
    </r>
  </si>
  <si>
    <r>
      <t>Coluna J – Nome da área de abrangência:</t>
    </r>
    <r>
      <rPr>
        <sz val="11"/>
        <rFont val="Calibri"/>
        <family val="2"/>
      </rPr>
      <t xml:space="preserve"> Especificar o nome da área de abrangência conforme indicação da Coluna I. </t>
    </r>
  </si>
  <si>
    <r>
      <t>Coluna K – Recurso financeiro estimado no ano (R$) - Cobrança Estadual: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Estadual.</t>
    </r>
    <r>
      <rPr>
        <sz val="11"/>
        <rFont val="Calibri"/>
        <family val="2"/>
      </rPr>
      <t> </t>
    </r>
  </si>
  <si>
    <r>
      <t>Coluna L – Recurso financeiro estimado no ano (R$) – CFURH: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CFURH.</t>
    </r>
    <r>
      <rPr>
        <sz val="11"/>
        <rFont val="Calibri"/>
        <family val="2"/>
      </rPr>
      <t> </t>
    </r>
  </si>
  <si>
    <r>
      <t xml:space="preserve">Coluna M – Recurso financeiro estimado no ano (R$) - Cobrança Federal: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Federal.</t>
    </r>
    <r>
      <rPr>
        <sz val="11"/>
        <rFont val="Calibri"/>
        <family val="2"/>
      </rPr>
      <t> </t>
    </r>
  </si>
  <si>
    <r>
      <t xml:space="preserve">Coluna N – Recurso financeiro estimado no ano (R$) – Outras: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Outras.</t>
    </r>
    <r>
      <rPr>
        <sz val="11"/>
        <rFont val="Calibri"/>
        <family val="2"/>
      </rPr>
      <t> </t>
    </r>
  </si>
  <si>
    <r>
      <t xml:space="preserve"> Coluna O - Especificar Fonte - "Outras": </t>
    </r>
    <r>
      <rPr>
        <sz val="11"/>
        <rFont val="Calibri"/>
        <family val="2"/>
      </rPr>
      <t>Especificar a origem da fonte “Outras”, por exemplo companhias de saneamento (p.ex SABESP, SAEE, SEMAE, etc), fontes privadas de investimento (p. ex FIESP) entre outras. </t>
    </r>
  </si>
  <si>
    <r>
      <t>Coluna P – Recurso financeiro estimado no ano (R$):</t>
    </r>
    <r>
      <rPr>
        <sz val="11"/>
        <rFont val="Calibri"/>
        <family val="2"/>
      </rPr>
      <t xml:space="preserve"> Campo preenchido </t>
    </r>
    <r>
      <rPr>
        <b/>
        <sz val="11"/>
        <rFont val="Calibri"/>
        <family val="2"/>
      </rPr>
      <t>automaticamente</t>
    </r>
    <r>
      <rPr>
        <sz val="11"/>
        <rFont val="Calibri"/>
        <family val="2"/>
      </rPr>
      <t xml:space="preserve"> com a somatória dos valores indicados. </t>
    </r>
  </si>
  <si>
    <r>
      <t>Coluna Q – Recurso financeiro disponibilizado no ano (R$):</t>
    </r>
    <r>
      <rPr>
        <sz val="11"/>
        <rFont val="Calibri"/>
        <family val="2"/>
      </rPr>
      <t xml:space="preserve"> Informar o recurso financeiro </t>
    </r>
    <r>
      <rPr>
        <b/>
        <sz val="11"/>
        <rFont val="Calibri"/>
        <family val="2"/>
      </rPr>
      <t>efetivamente disponibilizado/disponível</t>
    </r>
    <r>
      <rPr>
        <sz val="11"/>
        <rFont val="Calibri"/>
        <family val="2"/>
      </rPr>
      <t>, de acordo com Deliberação COFEHIDRO, valores sobressalentes de indicações anteriores, repasse da fonte “Outras”, etc. </t>
    </r>
  </si>
  <si>
    <r>
      <t xml:space="preserve">Coluna R – Recurso financeiro executado no ano (R$): </t>
    </r>
    <r>
      <rPr>
        <sz val="11"/>
        <rFont val="Calibri"/>
        <family val="2"/>
      </rPr>
      <t>Informar o recurso financeiro efetivamente executado no ano informado, considerando as parcelas pagas pelo FEHIDRO e/ou valores executados da fonte “Outras”. </t>
    </r>
  </si>
  <si>
    <r>
      <t xml:space="preserve">Coluna S – Justificativa sobre execução física e financeira: </t>
    </r>
    <r>
      <rPr>
        <sz val="11"/>
        <rFont val="Calibri"/>
        <family val="2"/>
      </rPr>
      <t>Informar com um breve relato as justificativas sobre a execução física e financeira das metas informadas, relatando questões quanto ao cumprimento acima ou abaixo do planejado. </t>
    </r>
  </si>
  <si>
    <t>SubPDC - Delib.CRH N° 190 /2016</t>
  </si>
  <si>
    <t xml:space="preserve">SubPDC - Delib.CRH N° 246/2021 </t>
  </si>
  <si>
    <t>Executor</t>
  </si>
  <si>
    <t>Fonte</t>
  </si>
  <si>
    <t>APRM</t>
  </si>
  <si>
    <t>Estado</t>
  </si>
  <si>
    <t>Aquífero</t>
  </si>
  <si>
    <t>Área urbana (bairro; via de circulação; distrito; praça; parque; etc.)</t>
  </si>
  <si>
    <t>Iniciativa privada</t>
  </si>
  <si>
    <t>Corpo hídrico</t>
  </si>
  <si>
    <t>Região Hidrográfica</t>
  </si>
  <si>
    <t>Sub-bacia</t>
  </si>
  <si>
    <t>UGRHi</t>
  </si>
  <si>
    <t xml:space="preserve">Delib. CRH N° 246/2021 </t>
  </si>
  <si>
    <t>Delib. CRH N° 190/2016, revogada a partir de 31/12/21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</si>
  <si>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</si>
  <si>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</si>
  <si>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</si>
  <si>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</si>
  <si>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</si>
  <si>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</si>
  <si>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</si>
  <si>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</si>
  <si>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</si>
  <si>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</si>
  <si>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</si>
  <si>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</si>
  <si>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</si>
  <si>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</si>
  <si>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</si>
  <si>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</si>
  <si>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</si>
  <si>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</si>
  <si>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</si>
  <si>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</si>
  <si>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</si>
  <si>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</si>
  <si>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</si>
  <si>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</si>
  <si>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</si>
  <si>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</si>
  <si>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</si>
  <si>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</si>
  <si>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</si>
  <si>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</si>
  <si>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</si>
  <si>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</si>
  <si>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Explicativo</t>
  </si>
  <si>
    <t>Função</t>
  </si>
  <si>
    <t>sheet PAPI_20_21</t>
  </si>
  <si>
    <t>Coluna A</t>
  </si>
  <si>
    <t>PDCs da Delib. CRH 190/2016 = lista suspensa (Operacional)</t>
  </si>
  <si>
    <t>Coluna B</t>
  </si>
  <si>
    <t>subPDCs da Delib. CRH 190/2016 = lista suspensa (Operacional)</t>
  </si>
  <si>
    <t>Coluna E</t>
  </si>
  <si>
    <t>formatação condicional para % = % tem que coincidir com o informado pelo CBH na Coluna O (Execução)</t>
  </si>
  <si>
    <t>Coluna F</t>
  </si>
  <si>
    <t>categorias de Executores de Empreendimentos Fehidro = lista suspensa (Operacional)</t>
  </si>
  <si>
    <t>Coluna G</t>
  </si>
  <si>
    <t>Área de abrangencia = delimitações possível em mapeamento = lista suspensa (Operacional)</t>
  </si>
  <si>
    <t>Coluna H</t>
  </si>
  <si>
    <t>Nome da área de abrangencia conforme consta no Empreendimento Fehidro ou TR ou similar (preenchimento livre)</t>
  </si>
  <si>
    <t>Coluna I</t>
  </si>
  <si>
    <t xml:space="preserve">R$ total que consta no PAPI vigente aprovado pelo CBH no RS </t>
  </si>
  <si>
    <t>Coluna J</t>
  </si>
  <si>
    <t>R$ total disponibilizado para investimento conforme Deliberação do COFEHIDRO</t>
  </si>
  <si>
    <t>Coluna K</t>
  </si>
  <si>
    <t>R$ total efetivamente pago/repassado neste exercício (Coluna L) ao Executor da Ação = tem que coincidir com informações do SINFehidro
Quando R$ de K é maior que R$ de I, valor é destacado em vermelho = CBH tem que explicar a extrapolação dos recursos</t>
  </si>
  <si>
    <t>Coluna L</t>
  </si>
  <si>
    <t>ano/exercício ao qual se referem os dados informados</t>
  </si>
  <si>
    <t>Coluna M</t>
  </si>
  <si>
    <t>categorias de Fontes de recursos para os Executores da Ação = lista suspensa (Operacional)</t>
  </si>
  <si>
    <t>Coluna N</t>
  </si>
  <si>
    <t>Nome da Fonte de recursos conforme consta no Empreendimento Fehidro ou TR ou similar = tem que coincidir com informações do SinFEHIDRO</t>
  </si>
  <si>
    <t>Coluna O</t>
  </si>
  <si>
    <t>Informações relevantes sobre a execução Física e Financeira da Ação = tem que coincidir com a execução do Empreendimento e informações do SinFEHIDRO</t>
  </si>
  <si>
    <t>sheet PAPI_22_23</t>
  </si>
  <si>
    <t>PDCs da Delib. CRH 246/2021 = lista suspensa (Operacional)</t>
  </si>
  <si>
    <t>subPDCs da Delib. CRH 246/2021 = lista suspensa (Operacional)</t>
  </si>
  <si>
    <t>sheet Consolidação</t>
  </si>
  <si>
    <t>DEVE SER BLOQUEADA PARA ALTERAÇÕES</t>
  </si>
  <si>
    <t>Colunas B C D</t>
  </si>
  <si>
    <t>Cálculos com os valores de Recurso financeiro Executado 2020 (sheet PAPI_20_21; Coluna K) para cada fonte FEHIDRO e para outras (soma da demais fontes)</t>
  </si>
  <si>
    <t>Colunas E F G</t>
  </si>
  <si>
    <t>Cálculos com os valores de Recurso financeiro Executado 2021 (sheet PAPI_20_21; Coluna K) para cada fonte FEHIDRO e para outras (soma da demais fontes)</t>
  </si>
  <si>
    <t>Colunas H I J</t>
  </si>
  <si>
    <t>Cálculos com os valores de Recurso financeiro Executado 2022 (sheet PAPI_22_23; Coluna K) para cada fonte FEHIDRO e para outras (soma da demais fontes)</t>
  </si>
  <si>
    <t>Colunas K L M</t>
  </si>
  <si>
    <t>Cálculos com os valores de Recurso financeiro Executado 2023 (sheet PAPI_22_23; Coluna K) para cada fonte FEHIDRO e para outras (soma da demais fontes)</t>
  </si>
  <si>
    <t>246</t>
  </si>
  <si>
    <t>190</t>
  </si>
  <si>
    <t>Coluna1</t>
  </si>
  <si>
    <t>Coluna12</t>
  </si>
  <si>
    <t>2.7</t>
  </si>
  <si>
    <t>4.3</t>
  </si>
  <si>
    <t>SID012022</t>
  </si>
  <si>
    <t>Efetuar estudos de detalhe sobre a disponibilidade hídrica superficial e subterrânea (AG.11)</t>
  </si>
  <si>
    <t>Manter o cadastro atualizado na bacia hidrográfica SJD  (AG.13)</t>
  </si>
  <si>
    <t>Execução de obras e projetos (AI 8 e 9) nos casos em que haja comprometimento dos recursos hídricos</t>
  </si>
  <si>
    <t>Execução de obras ou projetos que controle a erosão do solo ou assoreamento dos corpos d’água, em áreas urbanas ou rurais (AI. 14, 15 e 16)</t>
  </si>
  <si>
    <t>Implementação das açoes indicadas no Plano de Saneamento (AI.11 e 12)
(troca de hidrômetros, manutenção de rede, instalação de válvulas redutoras de pressão, entre outros)</t>
  </si>
  <si>
    <t>Execução de obras ou projetos de galerias de águas pluviais e canalização de curso d'água em área urbana e periurbana (AI.17, AI. 21, 22 e 23 )</t>
  </si>
  <si>
    <t>Orientação aos produtores rurais quanto à importância da outorga e treinamento/capacitação sobre os procedimentos de outorga e licenciamento ambiental (AG.25)</t>
  </si>
  <si>
    <t>MG.4 - Realizar ao menos 01 estudo que subsidie o planejamento e a gestão de recursos hídricos na UGRHi 18</t>
  </si>
  <si>
    <t>MG.4 - Realizar ao menos 01 estudo para acompanhamento e adequação da cobrança pelo uso dos recursos hídricos</t>
  </si>
  <si>
    <t>MI. 2 e 3 - Efetuar melhorias nos sistemas de tratamento de esgoto  em ao 
menos 02 municípios</t>
  </si>
  <si>
    <t>MI.4 -  Efetuar melhorias nos sistemas de aterros sanitários em ao menos 02  municípios</t>
  </si>
  <si>
    <t>MI. 6 e MI. 7 - Aprimorar sistemas de conservação do solo e controle de erosão em ao menos 03 municípios</t>
  </si>
  <si>
    <t>MI. 7 e MI. 9 - Realizar melhorias nos sistemas de drenagem em ao menos 02 municípios</t>
  </si>
  <si>
    <t>MG.9. Realizar ao menos 1 curso de capacitação técnica relacionada ao planejamento e gestão de recursos hídricos</t>
  </si>
  <si>
    <t>SID022022</t>
  </si>
  <si>
    <t>SID032022</t>
  </si>
  <si>
    <t>SID042022</t>
  </si>
  <si>
    <t>SID052022</t>
  </si>
  <si>
    <t>SID062022</t>
  </si>
  <si>
    <t>SID072022</t>
  </si>
  <si>
    <t>SID082022</t>
  </si>
  <si>
    <t>Sub-bacia crítica conforme classe de  vazão de referência apontadas no Relatório de Situação</t>
  </si>
  <si>
    <t>UGRHi 18</t>
  </si>
  <si>
    <t xml:space="preserve">Municípios da UGRHi 18 que apresentem proporção de redução da carga orgânica poluidora domestica ≤ 80%. </t>
  </si>
  <si>
    <t>Municípios com sistema de tratamento e coleta de resíduos sólidos ineficientes, conforme  consta no Rel. Situação.</t>
  </si>
  <si>
    <t>Municípios com Plano de Drenagem ou Plano Diretor de Erosão elaborado</t>
  </si>
  <si>
    <t>Ilha Solteira, Santa Fé do Sul, Suzanápolis, São João de Iracema e Neves Paulista</t>
  </si>
  <si>
    <t>Obras indicadas no Plano/Estudo de Drenagem no Município  e para Projetos com necessidades de readequação/ampliação</t>
  </si>
  <si>
    <t>SID092023</t>
  </si>
  <si>
    <t>MG. 8 - Estruturar 01 Sala de Situação visando o Monitoramento de eventos extremos e sistemas de suporte a decisão</t>
  </si>
  <si>
    <t xml:space="preserve">Aquisição de equipamentos para operacionalização  de sistemas de alerta, radares meteorológicos ou redes telemétricas integrados a sistemas de suporte à decisão; divulgação de informações e apoio à defesa civil (AG. 24) </t>
  </si>
  <si>
    <t>adiantamos a indicação da ação prevista para 2023 - empreendimento cancelado</t>
  </si>
  <si>
    <t>empreendimento não iniciado - emitiu o contrato</t>
  </si>
  <si>
    <t>SID012023</t>
  </si>
  <si>
    <t>Realizar estudo/diagnóstico ambiental das nascentes, por sub-bacia, na UGRHI</t>
  </si>
  <si>
    <t>Aumentar as informações afim de subsidiar o planejamento e a gestão dos recursos hídricos na UGRHI</t>
  </si>
  <si>
    <t>DIVERSOS</t>
  </si>
  <si>
    <t>SID022023</t>
  </si>
  <si>
    <t>Elaborar mapa de feições erosivas da UGRHI</t>
  </si>
  <si>
    <t xml:space="preserve"> Aumentar as informações afim de subsidiar o planejamento e a gestão dos recursos hídricos na UGRHI</t>
  </si>
  <si>
    <t>Elaboração do Plano diretor de controle de perdas</t>
  </si>
  <si>
    <t xml:space="preserve">UGRHi 18 </t>
  </si>
  <si>
    <t>Ilha Solteira, Neves Paulista, São João de Iracema e Santa Fé do Sul.</t>
  </si>
  <si>
    <t>SID042023</t>
  </si>
  <si>
    <t xml:space="preserve"> Elaborar estudos para o controle de processos erosivos e projetos (básicos e/ou executivos), serviços ou obras para prevenção, prioritariamente em bacias de abastecimento, nascentes e áreas de recarga
(troca de hidrômetros, manutenção de rede, instalação de válvulas redutoras de pressão, entre outros)</t>
  </si>
  <si>
    <t>Prevenir e controlar processos de erosão e assoreamento, visando a melhoria ou recuperação dos corpos d’água</t>
  </si>
  <si>
    <t>Floreal, General Salgado, Ilha Solteira, Jales, Monte Aprazível, Neves Paulista, Nhandeara, Palmeira d´oeste, Santa Fé do Sul, Sebastianópolis do Sul, Cosmorama, Monte Aprazível, Poloni, Santa Salete, Santana da Ponte Pensa, São Francisco, Tanabi, Três Fronteiras e Votuporanga</t>
  </si>
  <si>
    <t>SID052023</t>
  </si>
  <si>
    <t>Elaborar Projetos (básicos e/ou executivos), obras ou serviços em sistemas de abastecimento, visando controle e redução de perdas de água</t>
  </si>
  <si>
    <t>Alcance de uma média de 25% de perdas globais nos municípios da Bacia</t>
  </si>
  <si>
    <t>Ilha Solteira, Suzanápolis, Santa Fé do Sul, Neves Paulista e São João de Iracema.</t>
  </si>
  <si>
    <t>SID06023</t>
  </si>
  <si>
    <t>Elaborar projetos (básicos e/ou executivos), serviços ou obras para contenção de inundações, alagamentos, inclusive por técnicas de infiltração e armazenamento; e regularizações de descargas e dispositivos de lançamento de drenagem</t>
  </si>
  <si>
    <t xml:space="preserve"> Contenção de inundações, alagamentos e regularizações de descargas na UGRHI</t>
  </si>
  <si>
    <t>SID07023</t>
  </si>
  <si>
    <t>SID08023</t>
  </si>
  <si>
    <t>Elaborar projetos (básicos e/ou executivos), serviços, obras em municípios com sistema de coleta e disposição final de resíduos sólidos ineficientes e/ou inadequadas; e implantar pontos de entrega voluntária (PEV), e programas de coleta seletiva</t>
  </si>
  <si>
    <t xml:space="preserve"> Aumentar a cobertura da coleta de resíduos sólidos em áreas urbanas e rurais dos municípios </t>
  </si>
  <si>
    <t>Aproveitamento dos recursos hídricos e segurança hídrica</t>
  </si>
  <si>
    <t>Elaborar projetos (básicos e/ou executivos), executar obras ou serviços em sistemas de abastecimento, visando propor soluções alternativas e a ampliação da rede de distribuição, das demais estruturas de apoio ao abastecimento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</si>
</sst>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_);[Red]\(&quot;R$&quot;\ #,##0.00\)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32703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2703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i/>
      <sz val="13"/>
      <name val="Calibri"/>
      <family val="2"/>
    </font>
    <font>
      <sz val="13"/>
      <name val="Calibri"/>
      <family val="2"/>
    </font>
    <font>
      <b/>
      <sz val="11"/>
      <color rgb="FFFF0000"/>
      <name val="Calibri"/>
      <family val="2"/>
    </font>
    <font>
      <sz val="11"/>
      <color rgb="FFBF8F00"/>
      <name val="Calibri"/>
      <family val="2"/>
    </font>
    <font>
      <sz val="11"/>
      <color rgb="FF70AD47"/>
      <name val="Calibr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4" fontId="0" fillId="0" borderId="0" xfId="0" applyNumberFormat="1"/>
    <xf numFmtId="0" fontId="3" fillId="6" borderId="11" xfId="0" applyFont="1" applyFill="1" applyBorder="1" applyAlignment="1">
      <alignment horizontal="center" vertical="center"/>
    </xf>
    <xf numFmtId="0" fontId="0" fillId="4" borderId="0" xfId="0" applyFill="1"/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3" fontId="0" fillId="8" borderId="1" xfId="0" applyNumberFormat="1" applyFill="1" applyBorder="1"/>
    <xf numFmtId="3" fontId="3" fillId="8" borderId="1" xfId="0" applyNumberFormat="1" applyFont="1" applyFill="1" applyBorder="1"/>
    <xf numFmtId="3" fontId="3" fillId="8" borderId="7" xfId="0" applyNumberFormat="1" applyFont="1" applyFill="1" applyBorder="1"/>
    <xf numFmtId="3" fontId="3" fillId="8" borderId="12" xfId="0" applyNumberFormat="1" applyFont="1" applyFill="1" applyBorder="1"/>
    <xf numFmtId="3" fontId="3" fillId="8" borderId="11" xfId="0" applyNumberFormat="1" applyFont="1" applyFill="1" applyBorder="1"/>
    <xf numFmtId="3" fontId="0" fillId="8" borderId="7" xfId="0" applyNumberFormat="1" applyFill="1" applyBorder="1"/>
    <xf numFmtId="0" fontId="8" fillId="6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Continuous" vertical="center"/>
    </xf>
    <xf numFmtId="0" fontId="8" fillId="5" borderId="9" xfId="0" applyFont="1" applyFill="1" applyBorder="1" applyAlignment="1">
      <alignment horizontal="centerContinuous" vertical="center"/>
    </xf>
    <xf numFmtId="0" fontId="3" fillId="9" borderId="0" xfId="0" applyFont="1" applyFill="1" applyAlignment="1">
      <alignment horizontal="centerContinuous"/>
    </xf>
    <xf numFmtId="0" fontId="3" fillId="5" borderId="18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Continuous" vertical="center"/>
    </xf>
    <xf numFmtId="0" fontId="8" fillId="4" borderId="19" xfId="0" applyFont="1" applyFill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3" fillId="0" borderId="20" xfId="0" applyFont="1" applyBorder="1"/>
    <xf numFmtId="0" fontId="1" fillId="0" borderId="14" xfId="0" applyFont="1" applyBorder="1"/>
    <xf numFmtId="0" fontId="7" fillId="0" borderId="8" xfId="0" applyFont="1" applyBorder="1"/>
    <xf numFmtId="0" fontId="7" fillId="0" borderId="14" xfId="0" applyFont="1" applyBorder="1"/>
    <xf numFmtId="0" fontId="3" fillId="6" borderId="15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1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3" fillId="5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0" fillId="11" borderId="0" xfId="0" applyFill="1"/>
    <xf numFmtId="0" fontId="17" fillId="3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18" fillId="12" borderId="4" xfId="0" applyNumberFormat="1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4" fontId="18" fillId="1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21" fillId="12" borderId="4" xfId="0" applyNumberFormat="1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4" fontId="21" fillId="13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4" fontId="22" fillId="0" borderId="1" xfId="0" applyNumberFormat="1" applyFont="1" applyBorder="1" applyAlignment="1">
      <alignment horizontal="right" vertical="top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2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9" fontId="22" fillId="0" borderId="1" xfId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4" fontId="0" fillId="0" borderId="1" xfId="0" applyNumberFormat="1" applyBorder="1" applyProtection="1"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/>
      <protection locked="0"/>
    </xf>
    <xf numFmtId="4" fontId="22" fillId="0" borderId="1" xfId="0" applyNumberFormat="1" applyFont="1" applyBorder="1" applyAlignment="1" applyProtection="1">
      <alignment horizontal="right" vertical="top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9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3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4" fillId="11" borderId="0" xfId="0" applyFont="1" applyFill="1"/>
    <xf numFmtId="2" fontId="22" fillId="0" borderId="1" xfId="0" applyNumberFormat="1" applyFont="1" applyBorder="1" applyAlignment="1" applyProtection="1">
      <alignment horizontal="center" vertical="center"/>
      <protection locked="0"/>
    </xf>
    <xf numFmtId="4" fontId="22" fillId="0" borderId="1" xfId="0" applyNumberFormat="1" applyFont="1" applyBorder="1" applyAlignment="1" applyProtection="1">
      <alignment horizontal="left" vertical="top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3" fontId="22" fillId="0" borderId="1" xfId="0" applyNumberFormat="1" applyFont="1" applyBorder="1" applyAlignment="1" applyProtection="1">
      <alignment horizontal="left" vertical="top"/>
      <protection locked="0"/>
    </xf>
    <xf numFmtId="0" fontId="0" fillId="11" borderId="0" xfId="0" applyFill="1" applyAlignment="1">
      <alignment horizontal="left"/>
    </xf>
    <xf numFmtId="3" fontId="0" fillId="11" borderId="0" xfId="0" applyNumberFormat="1" applyFill="1"/>
    <xf numFmtId="4" fontId="0" fillId="11" borderId="0" xfId="0" applyNumberFormat="1" applyFill="1"/>
    <xf numFmtId="0" fontId="35" fillId="0" borderId="21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9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7" fillId="3" borderId="4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3" fontId="4" fillId="14" borderId="1" xfId="0" applyNumberFormat="1" applyFont="1" applyFill="1" applyBorder="1" applyAlignment="1" applyProtection="1">
      <alignment horizontal="left"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wrapText="1"/>
      <protection locked="0"/>
    </xf>
    <xf numFmtId="9" fontId="0" fillId="14" borderId="1" xfId="0" applyNumberFormat="1" applyFill="1" applyBorder="1" applyProtection="1">
      <protection locked="0"/>
    </xf>
    <xf numFmtId="0" fontId="4" fillId="14" borderId="1" xfId="0" applyFont="1" applyFill="1" applyBorder="1" applyAlignment="1" applyProtection="1">
      <alignment horizontal="center" vertical="center"/>
      <protection locked="0"/>
    </xf>
    <xf numFmtId="4" fontId="0" fillId="14" borderId="1" xfId="0" applyNumberFormat="1" applyFill="1" applyBorder="1" applyProtection="1">
      <protection locked="0"/>
    </xf>
    <xf numFmtId="0" fontId="1" fillId="14" borderId="1" xfId="0" applyFont="1" applyFill="1" applyBorder="1" applyAlignment="1" applyProtection="1">
      <alignment horizontal="left" vertical="top"/>
      <protection locked="0"/>
    </xf>
    <xf numFmtId="4" fontId="4" fillId="14" borderId="1" xfId="0" applyNumberFormat="1" applyFont="1" applyFill="1" applyBorder="1" applyAlignment="1">
      <alignment horizontal="right" vertical="center"/>
    </xf>
    <xf numFmtId="4" fontId="4" fillId="14" borderId="1" xfId="0" applyNumberFormat="1" applyFont="1" applyFill="1" applyBorder="1" applyAlignment="1" applyProtection="1">
      <alignment horizontal="right" vertical="center"/>
      <protection locked="0"/>
    </xf>
    <xf numFmtId="0" fontId="4" fillId="14" borderId="1" xfId="0" applyFont="1" applyFill="1" applyBorder="1" applyAlignment="1" applyProtection="1">
      <alignment horizontal="left" vertical="top" wrapText="1"/>
      <protection locked="0"/>
    </xf>
    <xf numFmtId="0" fontId="19" fillId="14" borderId="0" xfId="0" applyFont="1" applyFill="1" applyAlignment="1">
      <alignment horizontal="left" vertical="center"/>
    </xf>
    <xf numFmtId="4" fontId="0" fillId="14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14" borderId="1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orcentagem" xfId="1" builtinId="5"/>
  </cellStyles>
  <dxfs count="11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top" wrapText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numFmt numFmtId="4" formatCode="#,##0.0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numFmt numFmtId="4" formatCode="#,##0.0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3" formatCode="0%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numFmt numFmtId="3" formatCode="#,##0"/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righ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righ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</dxfs>
  <tableStyles count="0" defaultTableStyle="TableStyleMedium2" defaultPivotStyle="PivotStyleLight16"/>
  <colors>
    <mruColors>
      <color rgb="FF327030"/>
      <color rgb="FFA2C8E8"/>
      <color rgb="FFB5D4E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openxmlformats.org/officeDocument/2006/relationships/pivotTable" Target="pivotTables/pivotTable2.xml"/><Relationship Id="rId26" Type="http://schemas.openxmlformats.org/officeDocument/2006/relationships/powerPivotData" Target="model/item.data"/><Relationship Id="rId39" Type="http://schemas.openxmlformats.org/officeDocument/2006/relationships/customXml" Target="../customXml/item12.xml"/><Relationship Id="rId21" Type="http://schemas.openxmlformats.org/officeDocument/2006/relationships/pivotTable" Target="pivotTables/pivotTable5.xml"/><Relationship Id="rId34" Type="http://schemas.openxmlformats.org/officeDocument/2006/relationships/customXml" Target="../customXml/item7.xml"/><Relationship Id="rId42" Type="http://schemas.openxmlformats.org/officeDocument/2006/relationships/customXml" Target="../customXml/item15.xml"/><Relationship Id="rId47" Type="http://schemas.openxmlformats.org/officeDocument/2006/relationships/customXml" Target="../customXml/item20.xml"/><Relationship Id="rId50" Type="http://schemas.openxmlformats.org/officeDocument/2006/relationships/customXml" Target="../customXml/item23.xml"/><Relationship Id="rId55" Type="http://schemas.openxmlformats.org/officeDocument/2006/relationships/customXml" Target="../customXml/item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7.xml"/><Relationship Id="rId29" Type="http://schemas.openxmlformats.org/officeDocument/2006/relationships/customXml" Target="../customXml/item2.xml"/><Relationship Id="rId11" Type="http://schemas.microsoft.com/office/2007/relationships/slicerCache" Target="slicerCaches/slicerCache1.xml"/><Relationship Id="rId24" Type="http://schemas.openxmlformats.org/officeDocument/2006/relationships/styles" Target="styles.xml"/><Relationship Id="rId32" Type="http://schemas.openxmlformats.org/officeDocument/2006/relationships/customXml" Target="../customXml/item5.xml"/><Relationship Id="rId37" Type="http://schemas.openxmlformats.org/officeDocument/2006/relationships/customXml" Target="../customXml/item10.xml"/><Relationship Id="rId40" Type="http://schemas.openxmlformats.org/officeDocument/2006/relationships/customXml" Target="../customXml/item13.xml"/><Relationship Id="rId45" Type="http://schemas.openxmlformats.org/officeDocument/2006/relationships/customXml" Target="../customXml/item18.xml"/><Relationship Id="rId53" Type="http://schemas.openxmlformats.org/officeDocument/2006/relationships/customXml" Target="../customXml/item26.xml"/><Relationship Id="rId5" Type="http://schemas.openxmlformats.org/officeDocument/2006/relationships/worksheet" Target="worksheets/sheet5.xml"/><Relationship Id="rId19" Type="http://schemas.openxmlformats.org/officeDocument/2006/relationships/pivotTable" Target="pivotTables/pivotTable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5.xml"/><Relationship Id="rId22" Type="http://schemas.openxmlformats.org/officeDocument/2006/relationships/theme" Target="theme/theme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Relationship Id="rId35" Type="http://schemas.openxmlformats.org/officeDocument/2006/relationships/customXml" Target="../customXml/item8.xml"/><Relationship Id="rId43" Type="http://schemas.openxmlformats.org/officeDocument/2006/relationships/customXml" Target="../customXml/item16.xml"/><Relationship Id="rId48" Type="http://schemas.openxmlformats.org/officeDocument/2006/relationships/customXml" Target="../customXml/item21.xml"/><Relationship Id="rId56" Type="http://schemas.openxmlformats.org/officeDocument/2006/relationships/customXml" Target="../customXml/item29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4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3.xml"/><Relationship Id="rId17" Type="http://schemas.openxmlformats.org/officeDocument/2006/relationships/pivotTable" Target="pivotTables/pivotTable1.xml"/><Relationship Id="rId25" Type="http://schemas.openxmlformats.org/officeDocument/2006/relationships/sharedStrings" Target="sharedStrings.xml"/><Relationship Id="rId33" Type="http://schemas.openxmlformats.org/officeDocument/2006/relationships/customXml" Target="../customXml/item6.xml"/><Relationship Id="rId38" Type="http://schemas.openxmlformats.org/officeDocument/2006/relationships/customXml" Target="../customXml/item11.xml"/><Relationship Id="rId46" Type="http://schemas.openxmlformats.org/officeDocument/2006/relationships/customXml" Target="../customXml/item19.xml"/><Relationship Id="rId20" Type="http://schemas.openxmlformats.org/officeDocument/2006/relationships/pivotTable" Target="pivotTables/pivotTable4.xml"/><Relationship Id="rId41" Type="http://schemas.openxmlformats.org/officeDocument/2006/relationships/customXml" Target="../customXml/item14.xml"/><Relationship Id="rId54" Type="http://schemas.openxmlformats.org/officeDocument/2006/relationships/customXml" Target="../customXml/item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6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1.xml"/><Relationship Id="rId36" Type="http://schemas.openxmlformats.org/officeDocument/2006/relationships/customXml" Target="../customXml/item9.xml"/><Relationship Id="rId49" Type="http://schemas.openxmlformats.org/officeDocument/2006/relationships/customXml" Target="../customXml/item22.xml"/><Relationship Id="rId57" Type="http://schemas.openxmlformats.org/officeDocument/2006/relationships/customXml" Target="../customXml/item30.xml"/><Relationship Id="rId10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4" Type="http://schemas.openxmlformats.org/officeDocument/2006/relationships/customXml" Target="../customXml/item17.xml"/><Relationship Id="rId52" Type="http://schemas.openxmlformats.org/officeDocument/2006/relationships/customXml" Target="../customXml/item2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Fonte</a:t>
            </a:r>
            <a:endParaRPr lang="pt-BR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3000295275590551"/>
              <c:y val="4.119495479731700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20062325021872265"/>
              <c:y val="2.643263342082260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5.6254374453193349E-3"/>
              <c:y val="-2.21041119860017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6553201770280807"/>
              <c:y val="-3.4448818897637795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6613657079475944"/>
              <c:y val="-2.789078448527267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24358979276999651"/>
              <c:y val="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R$ Estimado (Cob. Estadual)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2470197.4299999997</c:v>
              </c:pt>
            </c:numLit>
          </c:val>
          <c:extLst>
            <c:ext xmlns:c16="http://schemas.microsoft.com/office/drawing/2014/chart" uri="{C3380CC4-5D6E-409C-BE32-E72D297353CC}">
              <c16:uniqueId val="{00000003-CAE1-435F-8DC1-5EB1A6C6E817}"/>
            </c:ext>
          </c:extLst>
        </c:ser>
        <c:ser>
          <c:idx val="1"/>
          <c:order val="1"/>
          <c:tx>
            <c:v>R$ Estimado (Cob. Federal)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A2-4762-B281-345FFAAACD71}"/>
              </c:ext>
            </c:extLst>
          </c:dPt>
          <c:dLbls>
            <c:dLbl>
              <c:idx val="0"/>
              <c:layout>
                <c:manualLayout>
                  <c:x val="-0.24358979276999651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2-4762-B281-345FFAAAC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AE1-435F-8DC1-5EB1A6C6E817}"/>
            </c:ext>
          </c:extLst>
        </c:ser>
        <c:ser>
          <c:idx val="2"/>
          <c:order val="2"/>
          <c:tx>
            <c:v>R$ Estimado (CFURH)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3416895.4199999995</c:v>
              </c:pt>
            </c:numLit>
          </c:val>
          <c:extLst>
            <c:ext xmlns:c16="http://schemas.microsoft.com/office/drawing/2014/chart" uri="{C3380CC4-5D6E-409C-BE32-E72D297353CC}">
              <c16:uniqueId val="{00000005-CAE1-435F-8DC1-5EB1A6C6E817}"/>
            </c:ext>
          </c:extLst>
        </c:ser>
        <c:ser>
          <c:idx val="3"/>
          <c:order val="3"/>
          <c:tx>
            <c:v>R$ Estimado (Outras)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AE1-435F-8DC1-5EB1A6C6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2138112"/>
        <c:axId val="92136576"/>
      </c:barChart>
      <c:valAx>
        <c:axId val="92136576"/>
        <c:scaling>
          <c:orientation val="minMax"/>
        </c:scaling>
        <c:delete val="1"/>
        <c:axPos val="b"/>
        <c:numFmt formatCode="#,##0.00" sourceLinked="0"/>
        <c:majorTickMark val="out"/>
        <c:minorTickMark val="none"/>
        <c:tickLblPos val="nextTo"/>
        <c:crossAx val="92138112"/>
        <c:crosses val="autoZero"/>
        <c:crossBetween val="between"/>
        <c:extLst>
          <c:ext xmlns:c15="http://schemas.microsoft.com/office/drawing/2012/chart" uri="{F40574EE-89B7-4290-83BB-5DA773EAF853}">
            <c15:numFmt c:formatCode="#,##0.00" c:sourceLinked="1"/>
          </c:ext>
        </c:extLst>
      </c:valAx>
      <c:catAx>
        <c:axId val="92138112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92136576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[Cópia de 18_PAPI-21-23 SJD_acompanhamento 2022.xlsx]PivotChartTable1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Executor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(vazio)</c:v>
              </c:pt>
              <c:pt idx="1">
                <c:v>DIVERSOS</c:v>
              </c:pt>
              <c:pt idx="2">
                <c:v>Estado</c:v>
              </c:pt>
              <c:pt idx="3">
                <c:v>Município</c:v>
              </c:pt>
              <c:pt idx="4">
                <c:v>Sociedade Civil</c:v>
              </c:pt>
            </c:strLit>
          </c:cat>
          <c:val>
            <c:numLit>
              <c:formatCode>#,##0</c:formatCode>
              <c:ptCount val="5"/>
              <c:pt idx="0">
                <c:v>800000</c:v>
              </c:pt>
              <c:pt idx="1">
                <c:v>480197.43</c:v>
              </c:pt>
              <c:pt idx="2">
                <c:v>170000</c:v>
              </c:pt>
              <c:pt idx="3">
                <c:v>4339041.76</c:v>
              </c:pt>
              <c:pt idx="4">
                <c:v>97853.66</c:v>
              </c:pt>
            </c:numLit>
          </c:val>
          <c:extLst>
            <c:ext xmlns:c16="http://schemas.microsoft.com/office/drawing/2014/chart" uri="{C3380CC4-5D6E-409C-BE32-E72D297353CC}">
              <c16:uniqueId val="{00000000-FD53-4DBD-82FA-F811E494C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177536"/>
        <c:axId val="92179072"/>
      </c:barChart>
      <c:catAx>
        <c:axId val="92177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7907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92179072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92177536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[Cópia de 18_PAPI-21-23 SJD_acompanhamento 2022.xlsx]PivotChartTable2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ano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2021</c:v>
              </c:pt>
              <c:pt idx="1">
                <c:v>2022</c:v>
              </c:pt>
              <c:pt idx="2">
                <c:v>2023</c:v>
              </c:pt>
            </c:strLit>
          </c:cat>
          <c:val>
            <c:numLit>
              <c:formatCode>#,##0</c:formatCode>
              <c:ptCount val="3"/>
              <c:pt idx="0">
                <c:v>984887.07</c:v>
              </c:pt>
              <c:pt idx="1">
                <c:v>1738866.7</c:v>
              </c:pt>
              <c:pt idx="2">
                <c:v>3163339.08</c:v>
              </c:pt>
            </c:numLit>
          </c:val>
          <c:extLst>
            <c:ext xmlns:c16="http://schemas.microsoft.com/office/drawing/2014/chart" uri="{C3380CC4-5D6E-409C-BE32-E72D297353CC}">
              <c16:uniqueId val="{00000000-2F8E-4536-AFA4-2B6416D2A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79296"/>
        <c:axId val="93480832"/>
      </c:barChart>
      <c:catAx>
        <c:axId val="9347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8083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93480832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93479296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[Cópia de 18_PAPI-21-23 SJD_acompanhamento 2022.xlsx]PivotChartTable4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subPDC (em mil reais)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12</c:v>
              </c:pt>
              <c:pt idx="1">
                <c:v>21</c:v>
              </c:pt>
              <c:pt idx="2">
                <c:v>23</c:v>
              </c:pt>
              <c:pt idx="3">
                <c:v>25</c:v>
              </c:pt>
              <c:pt idx="4">
                <c:v>31</c:v>
              </c:pt>
              <c:pt idx="5">
                <c:v>33</c:v>
              </c:pt>
              <c:pt idx="6">
                <c:v>41</c:v>
              </c:pt>
              <c:pt idx="7">
                <c:v>51</c:v>
              </c:pt>
              <c:pt idx="8">
                <c:v>71</c:v>
              </c:pt>
              <c:pt idx="9">
                <c:v>81</c:v>
              </c:pt>
            </c:strLit>
          </c:cat>
          <c:val>
            <c:numLit>
              <c:formatCode>#,##0</c:formatCode>
              <c:ptCount val="10"/>
              <c:pt idx="0">
                <c:v>900.19743000000005</c:v>
              </c:pt>
              <c:pt idx="1">
                <c:v>97.853660000000005</c:v>
              </c:pt>
              <c:pt idx="2">
                <c:v>170</c:v>
              </c:pt>
              <c:pt idx="3">
                <c:v>400</c:v>
              </c:pt>
              <c:pt idx="4">
                <c:v>600</c:v>
              </c:pt>
              <c:pt idx="5">
                <c:v>250</c:v>
              </c:pt>
              <c:pt idx="6">
                <c:v>1291.18876</c:v>
              </c:pt>
              <c:pt idx="7">
                <c:v>714.71134999999992</c:v>
              </c:pt>
              <c:pt idx="8">
                <c:v>1313.1416499999998</c:v>
              </c:pt>
              <c:pt idx="9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9329-46C4-9614-B8C1E91A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283456"/>
        <c:axId val="93284992"/>
      </c:barChart>
      <c:catAx>
        <c:axId val="93283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8499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93284992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93283456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[Cópia de 18_PAPI-21-23 SJD_acompanhamento 2022.xlsx]PivotChartTable3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</a:t>
            </a:r>
            <a:r>
              <a:rPr lang="pt-BR" sz="1400" b="1" i="0" baseline="0">
                <a:effectLst/>
              </a:rPr>
              <a:t>por PDC</a:t>
            </a:r>
            <a:endParaRPr lang="pt-BR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31290266841644793"/>
          <c:y val="1.749781277340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C7-4223-AE81-66697A4C40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C7-4223-AE81-66697A4C40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C7-4223-AE81-66697A4C40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Não prioritário</c:v>
              </c:pt>
              <c:pt idx="1">
                <c:v>PDC 1 e 2</c:v>
              </c:pt>
              <c:pt idx="2">
                <c:v>Prioritário</c:v>
              </c:pt>
            </c:strLit>
          </c:cat>
          <c:val>
            <c:numLit>
              <c:formatCode>#,##0</c:formatCode>
              <c:ptCount val="3"/>
              <c:pt idx="0">
                <c:v>1067033.4099999999</c:v>
              </c:pt>
              <c:pt idx="1">
                <c:v>1568051.09</c:v>
              </c:pt>
              <c:pt idx="2">
                <c:v>3252008.35</c:v>
              </c:pt>
            </c:numLit>
          </c:val>
          <c:extLst>
            <c:ext xmlns:c16="http://schemas.microsoft.com/office/drawing/2014/chart" uri="{C3380CC4-5D6E-409C-BE32-E72D297353CC}">
              <c16:uniqueId val="{00000000-D92B-4DB4-A456-96FDC6B39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[Cópia de 18_PAPI-21-23 SJD_acompanhamento 2022.xlsx]PivotChartTable5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885264</xdr:colOff>
      <xdr:row>17</xdr:row>
      <xdr:rowOff>17369</xdr:rowOff>
    </xdr:from>
    <xdr:to>
      <xdr:col>16</xdr:col>
      <xdr:colOff>380999</xdr:colOff>
      <xdr:row>31</xdr:row>
      <xdr:rowOff>93569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BFED88-F0A4-0E00-3E5D-EDAD5747C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842402</xdr:colOff>
      <xdr:row>0</xdr:row>
      <xdr:rowOff>131669</xdr:rowOff>
    </xdr:from>
    <xdr:to>
      <xdr:col>15</xdr:col>
      <xdr:colOff>543205</xdr:colOff>
      <xdr:row>15</xdr:row>
      <xdr:rowOff>17369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4A1623-3754-57DB-2353-2E4D02E2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180856</xdr:colOff>
      <xdr:row>17</xdr:row>
      <xdr:rowOff>29135</xdr:rowOff>
    </xdr:from>
    <xdr:to>
      <xdr:col>8</xdr:col>
      <xdr:colOff>716017</xdr:colOff>
      <xdr:row>31</xdr:row>
      <xdr:rowOff>105335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962277-3DCE-723E-9565-EF0A46D6C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307123</xdr:colOff>
      <xdr:row>1</xdr:row>
      <xdr:rowOff>40421</xdr:rowOff>
    </xdr:from>
    <xdr:to>
      <xdr:col>4</xdr:col>
      <xdr:colOff>108352</xdr:colOff>
      <xdr:row>7</xdr:row>
      <xdr:rowOff>186098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no">
              <a:extLst>
                <a:ext uri="{FF2B5EF4-FFF2-40B4-BE49-F238E27FC236}">
                  <a16:creationId xmlns:a16="http://schemas.microsoft.com/office/drawing/2014/main" id="{54C5B6CC-1685-90BE-5850-F0CA13C618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3270" y="230921"/>
              <a:ext cx="1455964" cy="12886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39221</xdr:colOff>
      <xdr:row>36</xdr:row>
      <xdr:rowOff>129988</xdr:rowOff>
    </xdr:from>
    <xdr:to>
      <xdr:col>15</xdr:col>
      <xdr:colOff>593912</xdr:colOff>
      <xdr:row>51</xdr:row>
      <xdr:rowOff>15688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0E0A2-802E-8A24-EC35-FD5DAA7E3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610720</xdr:colOff>
      <xdr:row>0</xdr:row>
      <xdr:rowOff>118782</xdr:rowOff>
    </xdr:from>
    <xdr:to>
      <xdr:col>7</xdr:col>
      <xdr:colOff>935691</xdr:colOff>
      <xdr:row>15</xdr:row>
      <xdr:rowOff>4482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9E0861-B3D1-303E-0A02-611C2B3B0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Bruno F. de Souza" refreshedDate="45215.613046527775" backgroundQuery="1" createdVersion="8" refreshedVersion="8" minRefreshableVersion="3" recordCount="0" supportSubquery="1" supportAdvancedDrill="1" xr:uid="{00000000-000A-0000-FFFF-FFFF00000000}">
  <cacheSource type="external" connectionId="7"/>
  <cacheFields count="7">
    <cacheField name="[Measures].[R$ Estimado]" caption="R$ Estimado" numFmtId="0" hierarchy="28" level="32767"/>
    <cacheField name="[Measures].[R$ Estimado (mil)]" caption="R$ Estimado (mil)" numFmtId="0" hierarchy="36" level="32767"/>
    <cacheField name="[PAPI_21_23].[SubPDC].[SubPDC]" caption="SubPDC" numFmtId="0" hierarchy="4" level="1">
      <sharedItems count="11">
        <s v="1.2 - Planejamento"/>
        <s v="2.1 - Planos"/>
        <s v="2.3 - Cobrança"/>
        <s v="2.5 - Monitoramento e SI"/>
        <s v="3.1 - Efluentes"/>
        <s v="3.3 - Resíduos"/>
        <s v="3.4 - Erosão"/>
        <s v="4.1 - Erosão"/>
        <s v="5.1 - Perdas"/>
        <s v="7.1 - Drenagem"/>
        <s v="8.1 - Capacitação"/>
      </sharedItems>
    </cacheField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6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2" memberValueDatatype="130" unbalanced="0">
      <fieldsUsage count="2">
        <fieldUsage x="-1"/>
        <fieldUsage x="2"/>
      </fieldsUsage>
    </cacheHierarchy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 oneField="1">
      <fieldsUsage count="1">
        <fieldUsage x="3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4"/>
      </fieldsUsage>
    </cacheHierarchy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 oneField="1">
      <fieldsUsage count="1">
        <fieldUsage x="5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Bruno F. de Souza" refreshedDate="45215.613043634257" backgroundQuery="1" createdVersion="3" refreshedVersion="8" minRefreshableVersion="3" recordCount="0" supportSubquery="1" supportAdvancedDrill="1" xr:uid="{09EF3078-7BB0-4A7F-AFB1-A0C12351655B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584947977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Bruno F. de Souza" refreshedDate="45215.61304236111" backgroundQuery="1" createdVersion="8" refreshedVersion="8" minRefreshableVersion="3" recordCount="0" supportSubquery="1" supportAdvancedDrill="1" xr:uid="{BD325251-27CA-4935-8693-0C664823E9F9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PAPI_21_23].[subPDC cod].[subPDC cod]" caption="subPDC cod" numFmtId="0" hierarchy="21" level="1">
      <sharedItems containsSemiMixedTypes="0" containsString="0" containsNumber="1" containsInteger="1" minValue="12" maxValue="81" count="10">
        <n v="12"/>
        <n v="21"/>
        <n v="23"/>
        <n v="25"/>
        <n v="31"/>
        <n v="33"/>
        <n v="41"/>
        <n v="51"/>
        <n v="71"/>
        <n v="81"/>
      </sharedItems>
      <extLst>
        <ext xmlns:x15="http://schemas.microsoft.com/office/spreadsheetml/2010/11/main" uri="{4F2E5C28-24EA-4eb8-9CBF-B6C8F9C3D259}">
          <x15:cachedUniqueNames>
            <x15:cachedUniqueName index="0" name="[PAPI_21_23].[subPDC cod].&amp;[12]"/>
            <x15:cachedUniqueName index="1" name="[PAPI_21_23].[subPDC cod].&amp;[21]"/>
            <x15:cachedUniqueName index="2" name="[PAPI_21_23].[subPDC cod].&amp;[23]"/>
            <x15:cachedUniqueName index="3" name="[PAPI_21_23].[subPDC cod].&amp;[25]"/>
            <x15:cachedUniqueName index="4" name="[PAPI_21_23].[subPDC cod].&amp;[31]"/>
            <x15:cachedUniqueName index="5" name="[PAPI_21_23].[subPDC cod].&amp;[33]"/>
            <x15:cachedUniqueName index="6" name="[PAPI_21_23].[subPDC cod].&amp;[41]"/>
            <x15:cachedUniqueName index="7" name="[PAPI_21_23].[subPDC cod].&amp;[51]"/>
            <x15:cachedUniqueName index="8" name="[PAPI_21_23].[subPDC cod].&amp;[71]"/>
            <x15:cachedUniqueName index="9" name="[PAPI_21_23].[subPDC cod].&amp;[81]"/>
          </x15:cachedUniqueNames>
        </ext>
      </extLst>
    </cacheField>
    <cacheField name="[Measures].[R$ Estimado (mil)]" caption="R$ Estimado (mil)" numFmtId="0" hierarchy="36" level="32767"/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2" memberValueDatatype="20" unbalanced="0">
      <fieldsUsage count="2">
        <fieldUsage x="-1"/>
        <fieldUsage x="0"/>
      </fieldsUsage>
    </cacheHierarchy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8695515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Bruno F. de Souza" refreshedDate="45215.613043055557" backgroundQuery="1" createdVersion="8" refreshedVersion="8" minRefreshableVersion="3" recordCount="0" supportSubquery="1" supportAdvancedDrill="1" xr:uid="{41883820-B579-479C-B32E-C3B5C20DAD2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Prioridade do SubPDC].[Prioridade do SubPDC]" caption="Prioridade do SubPDC" numFmtId="0" hierarchy="5" level="1">
      <sharedItems count="3">
        <s v="Não prioritário"/>
        <s v="PDC 1 e 2"/>
        <s v="Prioritário"/>
      </sharedItems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7938972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Bruno F. de Souza" refreshedDate="45215.613044212965" backgroundQuery="1" createdVersion="8" refreshedVersion="8" minRefreshableVersion="3" recordCount="0" supportSubquery="1" supportAdvancedDrill="1" xr:uid="{E51AE9E9-EB89-4635-ADB9-540CDF726325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CFURH)]" caption="R$ Estimado (CFURH)" numFmtId="0" hierarchy="39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4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 oneField="1">
      <fieldsUsage count="1">
        <fieldUsage x="0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1"/>
      </fieldsUsage>
    </cacheHierarchy>
    <cacheHierarchy uniqueName="[Measures].[R$ Estimado (CFURH)]" caption="R$ Estimado (CFURH)" measure="1" displayFolder="" measureGroup="PAPI_21_23" count="0" oneField="1">
      <fieldsUsage count="1">
        <fieldUsage x="2"/>
      </fieldsUsage>
    </cacheHierarchy>
    <cacheHierarchy uniqueName="[Measures].[R$ Estimado (Outras)]" caption="R$ Estimado (Outras)" measure="1" displayFolder="" measureGroup="PAPI_21_23" count="0" oneField="1">
      <fieldsUsage count="1">
        <fieldUsage x="3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1775361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Bruno F. de Souza" refreshedDate="45215.613044907404" backgroundQuery="1" createdVersion="8" refreshedVersion="8" minRefreshableVersion="3" recordCount="0" supportSubquery="1" supportAdvancedDrill="1" xr:uid="{0706CAA3-C040-4DD5-8EE8-99FE5B03944C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R$ Estimado]" caption="R$ Estimado" numFmtId="0" hierarchy="28" level="32767"/>
    <cacheField name="[PAPI_21_23].[Segmento do executor].[Segmento do executor]" caption="Segmento do executor" numFmtId="0" hierarchy="9" level="1">
      <sharedItems containsBlank="1" count="5">
        <m/>
        <s v="DIVERSOS"/>
        <s v="Estado"/>
        <s v="Município"/>
        <s v="Sociedade Civil"/>
      </sharedItems>
    </cacheField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2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61554190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Bruno F. de Souza" refreshedDate="45215.61304571759" backgroundQuery="1" createdVersion="8" refreshedVersion="8" minRefreshableVersion="3" recordCount="0" supportSubquery="1" supportAdvancedDrill="1" xr:uid="{8AE4FB0F-726B-4C01-9627-2BF3B041FB1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Ano].[Ano]" caption="Ano" numFmtId="0" hierarchy="3" level="1">
      <sharedItems containsSemiMixedTypes="0" containsString="0" containsNumber="1" containsInteger="1" minValue="2021" maxValue="2023" count="3">
        <n v="2021"/>
        <n v="2022"/>
        <n v="2023"/>
      </sharedItems>
      <extLst>
        <ext xmlns:x15="http://schemas.microsoft.com/office/spreadsheetml/2010/11/main" uri="{4F2E5C28-24EA-4eb8-9CBF-B6C8F9C3D259}">
          <x15:cachedUniqueNames>
            <x15:cachedUniqueName index="0" name="[PAPI_21_23].[Ano].&amp;[2021]"/>
            <x15:cachedUniqueName index="1" name="[PAPI_21_23].[Ano].&amp;[2022]"/>
            <x15:cachedUniqueName index="2" name="[PAPI_21_23].[Ano].&amp;[2023]"/>
          </x15:cachedUniqueNames>
        </ext>
      </extLst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1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18087974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38658-0618-4250-BD28-88038DD39D15}" name="PivotChartTable5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4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793897218">
        <x15:pivotRow count="1">
          <x15:c>
            <x15:v>1067033.4099999999</x15:v>
            <x15:x in="0"/>
          </x15:c>
        </x15:pivotRow>
        <x15:pivotRow count="1">
          <x15:c>
            <x15:v>1568051.09</x15:v>
            <x15:x in="0"/>
          </x15:c>
        </x15:pivotRow>
        <x15:pivotRow count="1">
          <x15:c>
            <x15:v>3252008.35</x15:v>
            <x15:x in="0"/>
          </x15:c>
        </x15:pivotRow>
        <x15:pivotRow count="1">
          <x15:c>
            <x15:v>5887092.8499999996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AE3DE2-8E4F-45DA-A1DB-253D2DBB2F72}" name="PivotChartTable4" cacheId="22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2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1808797488">
        <x15:pivotRow count="1">
          <x15:c>
            <x15:v>984887.07</x15:v>
            <x15:x in="0"/>
          </x15:c>
        </x15:pivotRow>
        <x15:pivotRow count="1">
          <x15:c>
            <x15:v>1738866.7</x15:v>
            <x15:x in="0"/>
          </x15:c>
        </x15:pivotRow>
        <x15:pivotRow count="1">
          <x15:c>
            <x15:v>3163339.08</x15:v>
            <x15:x in="0"/>
          </x15:c>
        </x15:pivotRow>
        <x15:pivotRow count="1">
          <x15:c>
            <x15:v>5887092.8499999996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D64736-C036-49F5-9F31-67A83693AB9B}" name="PivotChartTable2" cacheId="1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4">
  <location ref="A1:B7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llDrilled="1" subtotalTop="0" showAll="0" dataSourceSort="1" defaultSubtotal="0" defaultAttributeDrillState="1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6" columnCount="1" cacheId="615541903">
        <x15:pivotRow count="1">
          <x15:c>
            <x15:v>800000</x15:v>
            <x15:x in="0"/>
          </x15:c>
        </x15:pivotRow>
        <x15:pivotRow count="1">
          <x15:c>
            <x15:v>480197.43</x15:v>
            <x15:x in="0"/>
          </x15:c>
        </x15:pivotRow>
        <x15:pivotRow count="1">
          <x15:c>
            <x15:v>170000</x15:v>
            <x15:x in="0"/>
          </x15:c>
        </x15:pivotRow>
        <x15:pivotRow count="1">
          <x15:c>
            <x15:v>4339041.76</x15:v>
            <x15:x in="0"/>
          </x15:c>
        </x15:pivotRow>
        <x15:pivotRow count="1">
          <x15:c>
            <x15:v>97853.66</x15:v>
            <x15:x in="0"/>
          </x15:c>
        </x15:pivotRow>
        <x15:pivotRow count="1">
          <x15:c>
            <x15:v>5887092.8499999996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60A08-8CE2-4DE2-9382-114F76306389}" name="PivotChartTable1" cacheId="16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1">
  <location ref="A1:D2" firstHeaderRow="0" firstDataRow="1" firstDataCol="0"/>
  <pivotFields count="5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0" subtotal="count" baseField="0" baseItem="0"/>
    <dataField fld="1" subtotal="count" baseField="0" baseItem="0"/>
    <dataField fld="2" subtotal="count" baseField="0" baseItem="0"/>
    <dataField fld="3" subtotal="count" baseField="0" baseItem="0"/>
  </dataField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" columnCount="4" cacheId="817753615">
        <x15:pivotRow count="4">
          <x15:c>
            <x15:v>2470197.4299999997</x15:v>
            <x15:x in="0"/>
          </x15:c>
          <x15:c>
            <x15:v>0</x15:v>
            <x15:x in="0"/>
          </x15:c>
          <x15:c>
            <x15:v>3416895.4199999995</x15:v>
            <x15:x in="0"/>
          </x15:c>
          <x15:c>
            <x15:v>0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F077EC-5038-4C02-928D-6754BC1BF992}" name="PivotChartTable3" cacheId="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3">
  <location ref="A1:B12" firstHeaderRow="1" firstDataRow="1" firstDataCol="1"/>
  <pivotFields count="2">
    <pivotField axis="axisRow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ubtotalTop="0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fld="1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11" columnCount="1" cacheId="886955157">
        <x15:pivotRow count="1">
          <x15:c>
            <x15:v>900.19743000000005</x15:v>
            <x15:x in="0"/>
          </x15:c>
        </x15:pivotRow>
        <x15:pivotRow count="1">
          <x15:c>
            <x15:v>97.853660000000005</x15:v>
            <x15:x in="0"/>
          </x15:c>
        </x15:pivotRow>
        <x15:pivotRow count="1">
          <x15:c>
            <x15:v>170</x15:v>
            <x15:x in="0"/>
          </x15:c>
        </x15:pivotRow>
        <x15:pivotRow count="1">
          <x15:c>
            <x15:v>400</x15:v>
            <x15:x in="0"/>
          </x15:c>
        </x15:pivotRow>
        <x15:pivotRow count="1">
          <x15:c>
            <x15:v>600</x15:v>
            <x15:x in="0"/>
          </x15:c>
        </x15:pivotRow>
        <x15:pivotRow count="1">
          <x15:c>
            <x15:v>250</x15:v>
            <x15:x in="0"/>
          </x15:c>
        </x15:pivotRow>
        <x15:pivotRow count="1">
          <x15:c>
            <x15:v>1291.18876</x15:v>
            <x15:x in="0"/>
          </x15:c>
        </x15:pivotRow>
        <x15:pivotRow count="1">
          <x15:c>
            <x15:v>714.71134999999992</x15:v>
            <x15:x in="0"/>
          </x15:c>
        </x15:pivotRow>
        <x15:pivotRow count="1">
          <x15:c>
            <x15:v>1313.1416499999998</x15:v>
            <x15:x in="0"/>
          </x15:c>
        </x15:pivotRow>
        <x15:pivotRow count="1">
          <x15:c>
            <x15:v>150</x15:v>
            <x15:x in="0"/>
          </x15:c>
        </x15:pivotRow>
        <x15:pivotRow count="1">
          <x15:c>
            <x15:v>5887.09285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a dinâmica4" cacheId="25" applyNumberFormats="0" applyBorderFormats="0" applyFontFormats="0" applyPatternFormats="0" applyAlignmentFormats="0" applyWidthHeightFormats="1" dataCaption="Valores" tag="00a5cb8b-17f6-4d0c-8a4a-ccfc8986a728" updatedVersion="8" minRefreshableVersion="3" useAutoFormatting="1" subtotalHiddenItems="1" itemPrintTitles="1" createdVersion="8" indent="0" outline="1" outlineData="1" multipleFieldFilters="0" rowHeaderCaption="subPDC">
  <location ref="A69:F81" firstHeaderRow="0" firstDataRow="1" firstDataCol="1"/>
  <pivotFields count="7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0" subtotal="count" baseField="0" baseItem="0"/>
    <dataField fld="1" subtotal="count" baseField="0" baseItem="0"/>
    <dataField fld="3" subtotal="count" baseField="0" baseItem="0"/>
    <dataField fld="4" subtotal="count" baseField="0" baseItem="0"/>
    <dataField fld="5" subtotal="count" baseField="0" baseItem="0"/>
  </dataFields>
  <formats count="4">
    <format dxfId="74">
      <pivotArea type="all" dataOnly="0" outline="0" fieldPosition="0"/>
    </format>
    <format dxfId="73">
      <pivotArea outline="0" collapsedLevelsAreSubtotals="1" fieldPosition="0"/>
    </format>
    <format dxfId="72">
      <pivotArea dataOnly="0" labelOnly="1" grandRow="1" outline="0" fieldPosition="0"/>
    </format>
    <format dxfId="71">
      <pivotArea dataOnly="0" labelOnly="1" outline="0" axis="axisValues" fieldPosition="0"/>
    </format>
  </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00000000-0016-0000-07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2" xr16:uid="{00000000-0016-0000-07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00000000-0013-0000-FFFF-FFFF01000000}" sourceName="[PAPI_21_23].[Ano]">
  <pivotTables>
    <pivotTable tabId="11" name="Tabela dinâmica4"/>
  </pivotTables>
  <data>
    <olap pivotCacheId="1584947977">
      <levels count="2">
        <level uniqueName="[PAPI_21_23].[Ano].[(All)]" sourceCaption="(All)" count="0"/>
        <level uniqueName="[PAPI_21_23].[Ano].[Ano]" sourceCaption="Ano" count="3">
          <ranges>
            <range startItem="0">
              <i n="[PAPI_21_23].[Ano].&amp;[2021]" c="2021"/>
              <i n="[PAPI_21_23].[Ano].&amp;[2022]" c="2022"/>
              <i n="[PAPI_21_23].[Ano].&amp;[2023]" c="2023"/>
            </range>
          </ranges>
        </level>
      </levels>
      <selections count="1">
        <selection n="[PAPI_21_23].[Ano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  <pivotTable tabId="4294967295" name="PivotChartTable4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00000000-0014-0000-FFFF-FFFF01000000}" cache="SegmentaçãodeDados_Ano" caption="Ano" level="1" rowHeight="241300"/>
</slicer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PI20_21" displayName="PAPI20_21" ref="A1:S101" totalsRowShown="0" headerRowDxfId="116" dataDxfId="115">
  <autoFilter ref="A1:S101" xr:uid="{00000000-0009-0000-0100-000003000000}"/>
  <sortState xmlns:xlrd2="http://schemas.microsoft.com/office/spreadsheetml/2017/richdata2" ref="A2:S101">
    <sortCondition ref="E1:E101"/>
  </sortState>
  <tableColumns count="19">
    <tableColumn id="20" xr3:uid="{00000000-0010-0000-0000-000014000000}" name="ID Ação" dataDxfId="114"/>
    <tableColumn id="12" xr3:uid="{00000000-0010-0000-0000-00000C000000}" name="Ano" dataDxfId="113"/>
    <tableColumn id="1" xr3:uid="{00000000-0010-0000-0000-000001000000}" name="SubPDC" dataDxfId="112"/>
    <tableColumn id="2" xr3:uid="{00000000-0010-0000-0000-000002000000}" name="Prioridade do SubPDC" dataDxfId="111"/>
    <tableColumn id="13" xr3:uid="{00000000-0010-0000-0000-00000D000000}" name="Ação" dataDxfId="110"/>
    <tableColumn id="3" xr3:uid="{00000000-0010-0000-0000-000003000000}" name="Meta" dataDxfId="109"/>
    <tableColumn id="5" xr3:uid="{00000000-0010-0000-0000-000005000000}" name="% Execução da meta no ano" dataDxfId="108" dataCellStyle="Porcentagem"/>
    <tableColumn id="6" xr3:uid="{00000000-0010-0000-0000-000006000000}" name="Segmento do executor" dataDxfId="107"/>
    <tableColumn id="7" xr3:uid="{00000000-0010-0000-0000-000007000000}" name="Área de abrangência" dataDxfId="106"/>
    <tableColumn id="8" xr3:uid="{00000000-0010-0000-0000-000008000000}" name="Nome da área de abrangência" dataDxfId="105"/>
    <tableColumn id="19" xr3:uid="{00000000-0010-0000-0000-000013000000}" name="Recurso financeiro estimado no ano_x000a_(R$) - Cobrança Estadual" dataDxfId="104"/>
    <tableColumn id="18" xr3:uid="{00000000-0010-0000-0000-000012000000}" name="Recurso financeiro estimado no ano (R$) - CFURH" dataDxfId="103"/>
    <tableColumn id="17" xr3:uid="{00000000-0010-0000-0000-000011000000}" name="Recurso financeiro estimado no ano_x000a_(R$) - Cobrança Federal" dataDxfId="102"/>
    <tableColumn id="16" xr3:uid="{00000000-0010-0000-0000-000010000000}" name="Recurso financeiro estimado no ano (R$) - Outras" dataDxfId="101"/>
    <tableColumn id="14" xr3:uid="{00000000-0010-0000-0000-00000E000000}" name="Especificar Fonte - &quot;Outras&quot;" dataDxfId="100"/>
    <tableColumn id="9" xr3:uid="{00000000-0010-0000-0000-000009000000}" name="Recurso financeiro estimado no ano_x000a_(R$)" dataDxfId="99">
      <calculatedColumnFormula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calculatedColumnFormula>
    </tableColumn>
    <tableColumn id="10" xr3:uid="{00000000-0010-0000-0000-00000A000000}" name="Recurso financeiro disponibilizado no ano (R$)" dataDxfId="98"/>
    <tableColumn id="11" xr3:uid="{00000000-0010-0000-0000-00000B000000}" name="Recurso financeiro executado no ano (R$)" dataDxfId="97"/>
    <tableColumn id="15" xr3:uid="{00000000-0010-0000-0000-00000F000000}" name="Justificativa sobre execução física e financeira" dataDxfId="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API20_22_23" displayName="PAPI20_22_23" ref="A1:S18" totalsRowShown="0" headerRowDxfId="95" dataDxfId="94">
  <autoFilter ref="A1:S18" xr:uid="{00000000-0009-0000-0100-000004000000}">
    <filterColumn colId="7">
      <customFilters>
        <customFilter operator="notEqual" val=" "/>
      </customFilters>
    </filterColumn>
  </autoFilter>
  <sortState xmlns:xlrd2="http://schemas.microsoft.com/office/spreadsheetml/2017/richdata2" ref="B2:S340">
    <sortCondition ref="E1:E340"/>
  </sortState>
  <tableColumns count="19">
    <tableColumn id="23" xr3:uid="{00000000-0010-0000-0100-000017000000}" name="ID Ação" dataDxfId="93"/>
    <tableColumn id="12" xr3:uid="{00000000-0010-0000-0100-00000C000000}" name="Ano" dataDxfId="92"/>
    <tableColumn id="1" xr3:uid="{00000000-0010-0000-0100-000001000000}" name="SubPDC" dataDxfId="91"/>
    <tableColumn id="2" xr3:uid="{00000000-0010-0000-0100-000002000000}" name="Prioridade do SubPDC" dataDxfId="90"/>
    <tableColumn id="3" xr3:uid="{00000000-0010-0000-0100-000003000000}" name="Ação" dataDxfId="89"/>
    <tableColumn id="4" xr3:uid="{00000000-0010-0000-0100-000004000000}" name="Meta" dataDxfId="88"/>
    <tableColumn id="5" xr3:uid="{00000000-0010-0000-0100-000005000000}" name="% Execução da meta do biênio" dataDxfId="87" dataCellStyle="Porcentagem"/>
    <tableColumn id="6" xr3:uid="{00000000-0010-0000-0100-000006000000}" name="Segmento do executor" dataDxfId="86"/>
    <tableColumn id="7" xr3:uid="{00000000-0010-0000-0100-000007000000}" name="Área de abrangência" dataDxfId="85"/>
    <tableColumn id="8" xr3:uid="{00000000-0010-0000-0100-000008000000}" name="Nome da área de abrangência" dataDxfId="84"/>
    <tableColumn id="18" xr3:uid="{00000000-0010-0000-0100-000012000000}" name="Recurso financeiro estimado no ano_x000a_(R$) - Cobrança Estadual" dataDxfId="83"/>
    <tableColumn id="13" xr3:uid="{00000000-0010-0000-0100-00000D000000}" name="Recurso financeiro estimado no ano (R$) - CFURH" dataDxfId="82"/>
    <tableColumn id="22" xr3:uid="{00000000-0010-0000-0100-000016000000}" name="Recurso financeiro estimado no ano_x000a_(R$) - Cobrança Federal" dataDxfId="81"/>
    <tableColumn id="14" xr3:uid="{00000000-0010-0000-0100-00000E000000}" name="Recurso financeiro estimado no ano (R$) - Outras" dataDxfId="80"/>
    <tableColumn id="16" xr3:uid="{00000000-0010-0000-0100-000010000000}" name="Especificar Fonte - &quot;Outras&quot;" dataDxfId="79"/>
    <tableColumn id="9" xr3:uid="{00000000-0010-0000-0100-000009000000}" name="Recurso financeiro estimado no ano_x000a_(R$)" dataDxfId="78">
      <calculatedColumnFormula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calculatedColumnFormula>
    </tableColumn>
    <tableColumn id="10" xr3:uid="{00000000-0010-0000-0100-00000A000000}" name="Recurso financeiro disponibilizado no ano (R$)" dataDxfId="77"/>
    <tableColumn id="11" xr3:uid="{00000000-0010-0000-0100-00000B000000}" name="Recurso financeiro executado no ano (R$)" dataDxfId="76"/>
    <tableColumn id="15" xr3:uid="{00000000-0010-0000-0100-00000F000000}" name="Justificativa sobre execução física e financeira" dataDxfId="7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Op_Executor" displayName="Op_Executor" ref="E1:E5" totalsRowShown="0" headerRowDxfId="70" dataDxfId="68" headerRowBorderDxfId="69" tableBorderDxfId="67">
  <autoFilter ref="E1:E5" xr:uid="{00000000-0009-0000-0100-000006000000}"/>
  <tableColumns count="1">
    <tableColumn id="1" xr3:uid="{00000000-0010-0000-0200-000001000000}" name="Executor" dataDxfId="6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Op_Area" displayName="Op_Area" ref="D1:D11" totalsRowShown="0" headerRowDxfId="65" dataDxfId="63" headerRowBorderDxfId="64" tableBorderDxfId="62" totalsRowBorderDxfId="61">
  <autoFilter ref="D1:D11" xr:uid="{00000000-0009-0000-0100-000008000000}"/>
  <tableColumns count="1">
    <tableColumn id="1" xr3:uid="{00000000-0010-0000-0300-000001000000}" name="Área de abrangência" dataDxfId="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_Fonte" displayName="Op_Fonte" ref="F1:F5" totalsRowShown="0" headerRowDxfId="59" dataDxfId="57" headerRowBorderDxfId="58" tableBorderDxfId="56" totalsRowBorderDxfId="55">
  <autoFilter ref="F1:F5" xr:uid="{00000000-0009-0000-0100-000009000000}"/>
  <tableColumns count="1">
    <tableColumn id="1" xr3:uid="{00000000-0010-0000-0400-000001000000}" name="Fonte" dataDxfId="5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ela1" displayName="Tabela1" ref="A1:C28" totalsRowShown="0">
  <autoFilter ref="A1:C28" xr:uid="{00000000-0009-0000-0100-000001000000}"/>
  <tableColumns count="3">
    <tableColumn id="1" xr3:uid="{00000000-0010-0000-0500-000001000000}" name="246" dataDxfId="53"/>
    <tableColumn id="2" xr3:uid="{00000000-0010-0000-0500-000002000000}" name="190" dataDxfId="52"/>
    <tableColumn id="3" xr3:uid="{00000000-0010-0000-0500-000003000000}" name="Coluna1" dataDxfId="5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DE_PARA_N" displayName="DE_PARA_N" ref="J1:K33" tableType="queryTable" totalsRowShown="0">
  <autoFilter ref="J1:K33" xr:uid="{00000000-0009-0000-0100-000002000000}"/>
  <tableColumns count="2">
    <tableColumn id="1" xr3:uid="{00000000-0010-0000-0600-000001000000}" uniqueName="1" name="190" queryTableFieldId="1" dataDxfId="50"/>
    <tableColumn id="2" xr3:uid="{00000000-0010-0000-0600-000002000000}" uniqueName="2" name="246" queryTableFieldId="2" dataDxfId="49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ela5" displayName="Tabela5" ref="E1:H27" totalsRowShown="0" dataDxfId="48">
  <autoFilter ref="E1:H27" xr:uid="{00000000-0009-0000-0100-000005000000}"/>
  <tableColumns count="4">
    <tableColumn id="1" xr3:uid="{00000000-0010-0000-0700-000001000000}" name="246" dataDxfId="47"/>
    <tableColumn id="2" xr3:uid="{00000000-0010-0000-0700-000002000000}" name="190" dataDxfId="46"/>
    <tableColumn id="3" xr3:uid="{00000000-0010-0000-0700-000003000000}" name="Coluna1" dataDxfId="45"/>
    <tableColumn id="4" xr3:uid="{00000000-0010-0000-0700-000004000000}" name="Coluna12" dataDxfId="4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DE_PARA_B" displayName="DE_PARA_B" ref="M1:N30" tableType="queryTable" totalsRowShown="0">
  <autoFilter ref="M1:N30" xr:uid="{00000000-0009-0000-0100-000007000000}"/>
  <tableColumns count="2">
    <tableColumn id="1" xr3:uid="{00000000-0010-0000-0800-000001000000}" uniqueName="1" name="190" queryTableFieldId="1" dataDxfId="43"/>
    <tableColumn id="2" xr3:uid="{00000000-0010-0000-0800-000002000000}" uniqueName="2" name="246" queryTableFieldId="2" dataDxfId="4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6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0"/>
  </sheetPr>
  <dimension ref="A1:U1048576"/>
  <sheetViews>
    <sheetView showGridLines="0" zoomScaleNormal="100" workbookViewId="0">
      <pane xSplit="4" ySplit="1" topLeftCell="G14" activePane="bottomRight" state="frozen"/>
      <selection pane="topRight"/>
      <selection pane="bottomLeft"/>
      <selection pane="bottomRight" activeCell="G7" sqref="G7"/>
    </sheetView>
  </sheetViews>
  <sheetFormatPr defaultColWidth="9.1796875" defaultRowHeight="14.5" x14ac:dyDescent="0.35"/>
  <cols>
    <col min="1" max="1" width="9.1796875" style="94"/>
    <col min="2" max="2" width="9.1796875" style="92"/>
    <col min="3" max="3" width="18.453125" style="93" customWidth="1"/>
    <col min="4" max="4" width="14.7265625" style="94" customWidth="1"/>
    <col min="5" max="5" width="163.1796875" style="94" bestFit="1" customWidth="1"/>
    <col min="6" max="6" width="159" style="93" bestFit="1" customWidth="1"/>
    <col min="7" max="7" width="14.7265625" style="94" customWidth="1"/>
    <col min="8" max="8" width="16" style="94" bestFit="1" customWidth="1"/>
    <col min="9" max="9" width="18.1796875" style="94" customWidth="1"/>
    <col min="10" max="14" width="19.453125" style="94" customWidth="1"/>
    <col min="15" max="15" width="20" style="94" bestFit="1" customWidth="1"/>
    <col min="16" max="16" width="16.26953125" style="94" customWidth="1"/>
    <col min="17" max="17" width="13.81640625" customWidth="1"/>
    <col min="18" max="18" width="16.26953125" style="94" customWidth="1"/>
    <col min="19" max="19" width="15.54296875" customWidth="1"/>
    <col min="20" max="20" width="21.81640625" style="94" customWidth="1"/>
    <col min="21" max="21" width="5.26953125" style="93" customWidth="1"/>
    <col min="22" max="22" width="66.81640625" style="94" customWidth="1"/>
    <col min="23" max="16384" width="9.1796875" style="94"/>
  </cols>
  <sheetData>
    <row r="1" spans="1:19" s="88" customFormat="1" ht="58" x14ac:dyDescent="0.35">
      <c r="A1" s="67" t="s">
        <v>0</v>
      </c>
      <c r="B1" s="80" t="s">
        <v>1</v>
      </c>
      <c r="C1" s="81" t="s">
        <v>2</v>
      </c>
      <c r="D1" s="82" t="s">
        <v>3</v>
      </c>
      <c r="E1" s="70" t="s">
        <v>4</v>
      </c>
      <c r="F1" s="70" t="s">
        <v>5</v>
      </c>
      <c r="G1" s="81" t="s">
        <v>6</v>
      </c>
      <c r="H1" s="82" t="s">
        <v>7</v>
      </c>
      <c r="I1" s="81" t="s">
        <v>8</v>
      </c>
      <c r="J1" s="81" t="s">
        <v>9</v>
      </c>
      <c r="K1" s="83" t="s">
        <v>10</v>
      </c>
      <c r="L1" s="84" t="s">
        <v>11</v>
      </c>
      <c r="M1" s="83" t="s">
        <v>12</v>
      </c>
      <c r="N1" s="84" t="s">
        <v>13</v>
      </c>
      <c r="O1" s="81" t="s">
        <v>14</v>
      </c>
      <c r="P1" s="85" t="s">
        <v>15</v>
      </c>
      <c r="Q1" s="86" t="s">
        <v>16</v>
      </c>
      <c r="R1" s="86" t="s">
        <v>17</v>
      </c>
      <c r="S1" s="87" t="s">
        <v>18</v>
      </c>
    </row>
    <row r="2" spans="1:19" s="90" customFormat="1" x14ac:dyDescent="0.35">
      <c r="A2" s="95" t="s">
        <v>19</v>
      </c>
      <c r="B2" s="103">
        <v>2021</v>
      </c>
      <c r="C2" s="95" t="s">
        <v>20</v>
      </c>
      <c r="D2" s="103" t="s">
        <v>21</v>
      </c>
      <c r="E2" s="95" t="s">
        <v>22</v>
      </c>
      <c r="F2" s="95" t="s">
        <v>23</v>
      </c>
      <c r="G2" s="98">
        <v>0.5</v>
      </c>
      <c r="H2" s="95" t="s">
        <v>24</v>
      </c>
      <c r="I2" s="95" t="s">
        <v>25</v>
      </c>
      <c r="J2" s="95" t="s">
        <v>26</v>
      </c>
      <c r="K2" s="104">
        <v>0</v>
      </c>
      <c r="L2" s="119">
        <v>97853.66</v>
      </c>
      <c r="M2" s="95">
        <v>0</v>
      </c>
      <c r="N2" s="118">
        <v>0</v>
      </c>
      <c r="O2" s="95"/>
      <c r="P2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97853.66</v>
      </c>
      <c r="Q2" s="104">
        <v>99</v>
      </c>
      <c r="R2" s="104">
        <v>0</v>
      </c>
      <c r="S2" s="95">
        <v>0</v>
      </c>
    </row>
    <row r="3" spans="1:19" s="90" customFormat="1" x14ac:dyDescent="0.35">
      <c r="A3" s="95" t="s">
        <v>27</v>
      </c>
      <c r="B3" s="103">
        <v>2021</v>
      </c>
      <c r="C3" s="95" t="s">
        <v>28</v>
      </c>
      <c r="D3" s="103" t="s">
        <v>29</v>
      </c>
      <c r="E3" s="95" t="s">
        <v>30</v>
      </c>
      <c r="F3" s="120" t="s">
        <v>31</v>
      </c>
      <c r="G3" s="98">
        <v>0</v>
      </c>
      <c r="H3" s="95" t="s">
        <v>32</v>
      </c>
      <c r="I3" s="95" t="s">
        <v>32</v>
      </c>
      <c r="J3" s="95" t="s">
        <v>33</v>
      </c>
      <c r="K3" s="104">
        <v>0</v>
      </c>
      <c r="L3" s="121">
        <v>170000</v>
      </c>
      <c r="M3" s="95">
        <v>0</v>
      </c>
      <c r="N3" s="95">
        <v>0</v>
      </c>
      <c r="O3" s="95">
        <v>0</v>
      </c>
      <c r="P3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170000</v>
      </c>
      <c r="Q3" s="104">
        <v>0</v>
      </c>
      <c r="R3" s="104">
        <v>0</v>
      </c>
      <c r="S3" s="95">
        <v>0</v>
      </c>
    </row>
    <row r="4" spans="1:19" s="90" customFormat="1" x14ac:dyDescent="0.35">
      <c r="A4" s="95" t="s">
        <v>34</v>
      </c>
      <c r="B4" s="103">
        <v>2021</v>
      </c>
      <c r="C4" s="95" t="s">
        <v>28</v>
      </c>
      <c r="D4" s="103" t="s">
        <v>35</v>
      </c>
      <c r="E4" s="95" t="s">
        <v>36</v>
      </c>
      <c r="F4" s="120" t="s">
        <v>31</v>
      </c>
      <c r="G4" s="98">
        <v>0.9</v>
      </c>
      <c r="H4" s="95" t="s">
        <v>32</v>
      </c>
      <c r="I4" s="95" t="s">
        <v>32</v>
      </c>
      <c r="J4" s="95" t="s">
        <v>33</v>
      </c>
      <c r="K4" s="104">
        <v>0</v>
      </c>
      <c r="L4" s="121">
        <v>170000</v>
      </c>
      <c r="M4" s="95">
        <v>0</v>
      </c>
      <c r="N4" s="95">
        <v>0</v>
      </c>
      <c r="O4" s="95">
        <v>0</v>
      </c>
      <c r="P4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170000</v>
      </c>
      <c r="Q4" s="104">
        <v>0</v>
      </c>
      <c r="R4" s="104">
        <v>0</v>
      </c>
      <c r="S4" s="95">
        <v>0</v>
      </c>
    </row>
    <row r="5" spans="1:19" s="90" customFormat="1" x14ac:dyDescent="0.35">
      <c r="A5" s="95" t="s">
        <v>37</v>
      </c>
      <c r="B5" s="103">
        <v>2021</v>
      </c>
      <c r="C5" s="95" t="s">
        <v>38</v>
      </c>
      <c r="D5" s="103" t="s">
        <v>35</v>
      </c>
      <c r="E5" s="95" t="s">
        <v>39</v>
      </c>
      <c r="F5" s="95" t="s">
        <v>40</v>
      </c>
      <c r="G5" s="98">
        <v>0</v>
      </c>
      <c r="H5" s="95" t="s">
        <v>32</v>
      </c>
      <c r="I5" s="95" t="s">
        <v>41</v>
      </c>
      <c r="J5" s="95" t="s">
        <v>42</v>
      </c>
      <c r="K5" s="104">
        <v>0</v>
      </c>
      <c r="L5" s="119">
        <v>302322.06</v>
      </c>
      <c r="M5" s="95">
        <v>0</v>
      </c>
      <c r="N5" s="95">
        <v>0</v>
      </c>
      <c r="O5" s="95">
        <v>0</v>
      </c>
      <c r="P5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302322.06</v>
      </c>
      <c r="Q5" s="104">
        <v>0</v>
      </c>
      <c r="R5" s="104">
        <v>0</v>
      </c>
      <c r="S5" s="95">
        <v>0</v>
      </c>
    </row>
    <row r="6" spans="1:19" s="90" customFormat="1" x14ac:dyDescent="0.35">
      <c r="A6" s="95" t="s">
        <v>43</v>
      </c>
      <c r="B6" s="103">
        <v>2021</v>
      </c>
      <c r="C6" s="95" t="s">
        <v>44</v>
      </c>
      <c r="D6" s="103" t="s">
        <v>35</v>
      </c>
      <c r="E6" s="95" t="s">
        <v>45</v>
      </c>
      <c r="F6" s="95" t="s">
        <v>46</v>
      </c>
      <c r="G6" s="98">
        <v>0</v>
      </c>
      <c r="H6" s="95" t="s">
        <v>32</v>
      </c>
      <c r="I6" s="95" t="s">
        <v>32</v>
      </c>
      <c r="J6" s="95" t="s">
        <v>47</v>
      </c>
      <c r="K6" s="104">
        <v>0</v>
      </c>
      <c r="L6" s="119">
        <v>244711.35</v>
      </c>
      <c r="M6" s="95">
        <v>0</v>
      </c>
      <c r="N6" s="95">
        <v>0</v>
      </c>
      <c r="O6" s="95">
        <v>0</v>
      </c>
      <c r="P6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244711.35</v>
      </c>
      <c r="Q6" s="104">
        <v>0</v>
      </c>
      <c r="R6" s="104">
        <v>0</v>
      </c>
      <c r="S6" s="95">
        <v>0</v>
      </c>
    </row>
    <row r="7" spans="1:19" s="90" customFormat="1" x14ac:dyDescent="0.35">
      <c r="A7" s="95"/>
      <c r="B7" s="103"/>
      <c r="C7" s="95"/>
      <c r="D7" s="103"/>
      <c r="E7" s="95"/>
      <c r="F7" s="95"/>
      <c r="G7" s="98"/>
      <c r="H7" s="95"/>
      <c r="I7" s="95"/>
      <c r="J7" s="95"/>
      <c r="K7" s="104"/>
      <c r="L7" s="95"/>
      <c r="M7" s="95"/>
      <c r="N7" s="95"/>
      <c r="O7" s="95"/>
      <c r="P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" s="104"/>
      <c r="R7" s="104"/>
      <c r="S7" s="95"/>
    </row>
    <row r="8" spans="1:19" s="90" customFormat="1" x14ac:dyDescent="0.35">
      <c r="A8" s="95"/>
      <c r="B8" s="103"/>
      <c r="C8" s="95"/>
      <c r="D8" s="103"/>
      <c r="E8" s="95"/>
      <c r="F8" s="95"/>
      <c r="G8" s="98"/>
      <c r="H8" s="95"/>
      <c r="I8" s="95"/>
      <c r="J8" s="95"/>
      <c r="K8" s="104"/>
      <c r="L8" s="95"/>
      <c r="M8" s="95"/>
      <c r="N8" s="95"/>
      <c r="O8" s="95"/>
      <c r="P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" s="104"/>
      <c r="R8" s="104"/>
      <c r="S8" s="95"/>
    </row>
    <row r="9" spans="1:19" s="90" customFormat="1" x14ac:dyDescent="0.35">
      <c r="A9" s="95"/>
      <c r="B9" s="103"/>
      <c r="C9" s="95"/>
      <c r="D9" s="103"/>
      <c r="E9" s="95"/>
      <c r="F9" s="95"/>
      <c r="G9" s="98"/>
      <c r="H9" s="95"/>
      <c r="I9" s="95"/>
      <c r="J9" s="95"/>
      <c r="K9" s="104"/>
      <c r="L9" s="95"/>
      <c r="M9" s="95"/>
      <c r="N9" s="95"/>
      <c r="O9" s="95"/>
      <c r="P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" s="104"/>
      <c r="R9" s="104"/>
      <c r="S9" s="95"/>
    </row>
    <row r="10" spans="1:19" s="90" customFormat="1" x14ac:dyDescent="0.35">
      <c r="A10" s="95"/>
      <c r="B10" s="103"/>
      <c r="C10" s="95"/>
      <c r="D10" s="103"/>
      <c r="E10" s="95"/>
      <c r="F10" s="95"/>
      <c r="G10" s="98"/>
      <c r="H10" s="95"/>
      <c r="I10" s="95"/>
      <c r="J10" s="95"/>
      <c r="K10" s="104"/>
      <c r="L10" s="95"/>
      <c r="M10" s="95"/>
      <c r="N10" s="95"/>
      <c r="O10" s="95"/>
      <c r="P1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" s="104"/>
      <c r="R10" s="104"/>
      <c r="S10" s="95"/>
    </row>
    <row r="11" spans="1:19" s="90" customFormat="1" x14ac:dyDescent="0.35">
      <c r="A11" s="95"/>
      <c r="B11" s="103"/>
      <c r="C11" s="95"/>
      <c r="D11" s="103"/>
      <c r="E11" s="95"/>
      <c r="F11" s="95"/>
      <c r="G11" s="98"/>
      <c r="H11" s="95"/>
      <c r="I11" s="95"/>
      <c r="J11" s="95"/>
      <c r="K11" s="104"/>
      <c r="L11" s="95"/>
      <c r="M11" s="95"/>
      <c r="N11" s="95"/>
      <c r="O11" s="95"/>
      <c r="P1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" s="104"/>
      <c r="R11" s="104"/>
      <c r="S11" s="95"/>
    </row>
    <row r="12" spans="1:19" s="90" customFormat="1" x14ac:dyDescent="0.35">
      <c r="A12" s="95"/>
      <c r="B12" s="103"/>
      <c r="C12" s="95"/>
      <c r="D12" s="103"/>
      <c r="E12" s="95"/>
      <c r="F12" s="95"/>
      <c r="G12" s="98"/>
      <c r="H12" s="95"/>
      <c r="I12" s="95"/>
      <c r="J12" s="95"/>
      <c r="K12" s="104"/>
      <c r="L12" s="95"/>
      <c r="M12" s="95"/>
      <c r="N12" s="95"/>
      <c r="O12" s="95"/>
      <c r="P1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" s="104"/>
      <c r="R12" s="104"/>
      <c r="S12" s="95"/>
    </row>
    <row r="13" spans="1:19" s="90" customFormat="1" x14ac:dyDescent="0.35">
      <c r="A13" s="95"/>
      <c r="B13" s="103"/>
      <c r="C13" s="95"/>
      <c r="D13" s="103"/>
      <c r="E13" s="95"/>
      <c r="F13" s="95"/>
      <c r="G13" s="98"/>
      <c r="H13" s="95"/>
      <c r="I13" s="95"/>
      <c r="J13" s="95"/>
      <c r="K13" s="104"/>
      <c r="L13" s="95"/>
      <c r="M13" s="95"/>
      <c r="N13" s="95"/>
      <c r="O13" s="95"/>
      <c r="P1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3" s="104"/>
      <c r="R13" s="104"/>
      <c r="S13" s="95"/>
    </row>
    <row r="14" spans="1:19" s="90" customFormat="1" x14ac:dyDescent="0.35">
      <c r="A14" s="95"/>
      <c r="B14" s="103"/>
      <c r="C14" s="95"/>
      <c r="D14" s="103"/>
      <c r="E14" s="95"/>
      <c r="F14" s="95"/>
      <c r="G14" s="98"/>
      <c r="H14" s="95"/>
      <c r="I14" s="95"/>
      <c r="J14" s="95"/>
      <c r="K14" s="104"/>
      <c r="L14" s="95"/>
      <c r="M14" s="95"/>
      <c r="N14" s="95"/>
      <c r="O14" s="95"/>
      <c r="P1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4" s="104"/>
      <c r="R14" s="104"/>
      <c r="S14" s="95"/>
    </row>
    <row r="15" spans="1:19" s="90" customFormat="1" x14ac:dyDescent="0.35">
      <c r="A15" s="95"/>
      <c r="B15" s="103"/>
      <c r="C15" s="95"/>
      <c r="D15" s="103"/>
      <c r="E15" s="95"/>
      <c r="F15" s="95"/>
      <c r="G15" s="98"/>
      <c r="H15" s="95"/>
      <c r="I15" s="95"/>
      <c r="J15" s="95"/>
      <c r="K15" s="104"/>
      <c r="L15" s="95"/>
      <c r="M15" s="95"/>
      <c r="N15" s="95"/>
      <c r="O15" s="95"/>
      <c r="P1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5" s="104"/>
      <c r="R15" s="104"/>
      <c r="S15" s="95"/>
    </row>
    <row r="16" spans="1:19" s="90" customFormat="1" x14ac:dyDescent="0.35">
      <c r="A16" s="95"/>
      <c r="B16" s="103"/>
      <c r="C16" s="95"/>
      <c r="D16" s="103"/>
      <c r="E16" s="95"/>
      <c r="F16" s="95"/>
      <c r="G16" s="98"/>
      <c r="H16" s="95"/>
      <c r="I16" s="95"/>
      <c r="J16" s="95"/>
      <c r="K16" s="104"/>
      <c r="L16" s="95"/>
      <c r="M16" s="95"/>
      <c r="N16" s="95"/>
      <c r="O16" s="95"/>
      <c r="P1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6" s="104"/>
      <c r="R16" s="104"/>
      <c r="S16" s="95"/>
    </row>
    <row r="17" spans="1:19" s="90" customFormat="1" x14ac:dyDescent="0.35">
      <c r="A17" s="95"/>
      <c r="B17" s="103"/>
      <c r="C17" s="95"/>
      <c r="D17" s="103"/>
      <c r="E17" s="95"/>
      <c r="F17" s="95"/>
      <c r="G17" s="98"/>
      <c r="H17" s="95"/>
      <c r="I17" s="95"/>
      <c r="J17" s="95"/>
      <c r="K17" s="104"/>
      <c r="L17" s="95"/>
      <c r="M17" s="95"/>
      <c r="N17" s="95"/>
      <c r="O17" s="95"/>
      <c r="P1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7" s="104"/>
      <c r="R17" s="104"/>
      <c r="S17" s="95"/>
    </row>
    <row r="18" spans="1:19" s="90" customFormat="1" x14ac:dyDescent="0.35">
      <c r="A18" s="95"/>
      <c r="B18" s="103"/>
      <c r="C18" s="95"/>
      <c r="D18" s="103"/>
      <c r="E18" s="95"/>
      <c r="F18" s="95"/>
      <c r="G18" s="98"/>
      <c r="H18" s="95"/>
      <c r="I18" s="95"/>
      <c r="J18" s="95"/>
      <c r="K18" s="104"/>
      <c r="L18" s="95"/>
      <c r="M18" s="95"/>
      <c r="N18" s="95"/>
      <c r="O18" s="95"/>
      <c r="P1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8" s="104"/>
      <c r="R18" s="104"/>
      <c r="S18" s="95"/>
    </row>
    <row r="19" spans="1:19" s="90" customFormat="1" x14ac:dyDescent="0.35">
      <c r="A19" s="95"/>
      <c r="B19" s="103"/>
      <c r="C19" s="95"/>
      <c r="D19" s="103"/>
      <c r="E19" s="95"/>
      <c r="F19" s="95"/>
      <c r="G19" s="98"/>
      <c r="H19" s="95"/>
      <c r="I19" s="95"/>
      <c r="J19" s="95"/>
      <c r="K19" s="104"/>
      <c r="L19" s="95"/>
      <c r="M19" s="95"/>
      <c r="N19" s="95"/>
      <c r="O19" s="95"/>
      <c r="P1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9" s="104"/>
      <c r="R19" s="104"/>
      <c r="S19" s="95"/>
    </row>
    <row r="20" spans="1:19" s="90" customFormat="1" x14ac:dyDescent="0.35">
      <c r="A20" s="95"/>
      <c r="B20" s="103"/>
      <c r="C20" s="95"/>
      <c r="D20" s="103"/>
      <c r="E20" s="95"/>
      <c r="F20" s="95"/>
      <c r="G20" s="98"/>
      <c r="H20" s="95"/>
      <c r="I20" s="95"/>
      <c r="J20" s="95"/>
      <c r="K20" s="104"/>
      <c r="L20" s="95"/>
      <c r="M20" s="95"/>
      <c r="N20" s="95"/>
      <c r="O20" s="95"/>
      <c r="P2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0" s="104"/>
      <c r="R20" s="104"/>
      <c r="S20" s="95"/>
    </row>
    <row r="21" spans="1:19" s="90" customFormat="1" x14ac:dyDescent="0.35">
      <c r="A21" s="95"/>
      <c r="B21" s="103"/>
      <c r="C21" s="95"/>
      <c r="D21" s="103"/>
      <c r="E21" s="95"/>
      <c r="F21" s="95"/>
      <c r="G21" s="98"/>
      <c r="H21" s="95"/>
      <c r="I21" s="95"/>
      <c r="J21" s="95"/>
      <c r="K21" s="104"/>
      <c r="L21" s="95"/>
      <c r="M21" s="95"/>
      <c r="N21" s="95"/>
      <c r="O21" s="95"/>
      <c r="P2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1" s="104"/>
      <c r="R21" s="104"/>
      <c r="S21" s="95"/>
    </row>
    <row r="22" spans="1:19" s="90" customFormat="1" x14ac:dyDescent="0.35">
      <c r="A22" s="95"/>
      <c r="B22" s="103"/>
      <c r="C22" s="95"/>
      <c r="D22" s="103"/>
      <c r="E22" s="95"/>
      <c r="F22" s="95"/>
      <c r="G22" s="98"/>
      <c r="H22" s="95"/>
      <c r="I22" s="95"/>
      <c r="J22" s="95"/>
      <c r="K22" s="104"/>
      <c r="L22" s="95"/>
      <c r="M22" s="95"/>
      <c r="N22" s="95"/>
      <c r="O22" s="95"/>
      <c r="P2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2" s="104"/>
      <c r="R22" s="104"/>
      <c r="S22" s="95"/>
    </row>
    <row r="23" spans="1:19" s="90" customFormat="1" x14ac:dyDescent="0.35">
      <c r="A23" s="95"/>
      <c r="B23" s="103"/>
      <c r="C23" s="95"/>
      <c r="D23" s="103"/>
      <c r="E23" s="95"/>
      <c r="F23" s="95"/>
      <c r="G23" s="98"/>
      <c r="H23" s="95"/>
      <c r="I23" s="95"/>
      <c r="J23" s="95"/>
      <c r="K23" s="104"/>
      <c r="L23" s="95"/>
      <c r="M23" s="95"/>
      <c r="N23" s="95"/>
      <c r="O23" s="95"/>
      <c r="P2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3" s="104"/>
      <c r="R23" s="104"/>
      <c r="S23" s="95"/>
    </row>
    <row r="24" spans="1:19" s="90" customFormat="1" x14ac:dyDescent="0.35">
      <c r="A24" s="95"/>
      <c r="B24" s="103"/>
      <c r="C24" s="95"/>
      <c r="D24" s="103"/>
      <c r="E24" s="95"/>
      <c r="F24" s="95"/>
      <c r="G24" s="98"/>
      <c r="H24" s="95"/>
      <c r="I24" s="95"/>
      <c r="J24" s="95"/>
      <c r="K24" s="104"/>
      <c r="L24" s="95"/>
      <c r="M24" s="95"/>
      <c r="N24" s="95"/>
      <c r="O24" s="95"/>
      <c r="P2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4" s="104"/>
      <c r="R24" s="104"/>
      <c r="S24" s="95"/>
    </row>
    <row r="25" spans="1:19" s="90" customFormat="1" x14ac:dyDescent="0.35">
      <c r="A25" s="95"/>
      <c r="B25" s="103"/>
      <c r="C25" s="95"/>
      <c r="D25" s="103"/>
      <c r="E25" s="95"/>
      <c r="F25" s="95"/>
      <c r="G25" s="98"/>
      <c r="H25" s="95"/>
      <c r="I25" s="95"/>
      <c r="J25" s="95"/>
      <c r="K25" s="104"/>
      <c r="L25" s="95"/>
      <c r="M25" s="95"/>
      <c r="N25" s="95"/>
      <c r="O25" s="95"/>
      <c r="P2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5" s="104"/>
      <c r="R25" s="104"/>
      <c r="S25" s="95"/>
    </row>
    <row r="26" spans="1:19" s="90" customFormat="1" x14ac:dyDescent="0.35">
      <c r="A26" s="95"/>
      <c r="B26" s="103"/>
      <c r="C26" s="95"/>
      <c r="D26" s="103"/>
      <c r="E26" s="95"/>
      <c r="F26" s="95"/>
      <c r="G26" s="98"/>
      <c r="H26" s="95"/>
      <c r="I26" s="95"/>
      <c r="J26" s="95"/>
      <c r="K26" s="104"/>
      <c r="L26" s="95"/>
      <c r="M26" s="95"/>
      <c r="N26" s="95"/>
      <c r="O26" s="95"/>
      <c r="P2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6" s="104"/>
      <c r="R26" s="104"/>
      <c r="S26" s="95"/>
    </row>
    <row r="27" spans="1:19" s="90" customFormat="1" x14ac:dyDescent="0.35">
      <c r="A27" s="95"/>
      <c r="B27" s="103"/>
      <c r="C27" s="95"/>
      <c r="D27" s="103"/>
      <c r="E27" s="95"/>
      <c r="F27" s="95"/>
      <c r="G27" s="98"/>
      <c r="H27" s="95"/>
      <c r="I27" s="95"/>
      <c r="J27" s="95"/>
      <c r="K27" s="104"/>
      <c r="L27" s="95"/>
      <c r="M27" s="95"/>
      <c r="N27" s="95"/>
      <c r="O27" s="95"/>
      <c r="P2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7" s="104"/>
      <c r="R27" s="104"/>
      <c r="S27" s="95"/>
    </row>
    <row r="28" spans="1:19" s="90" customFormat="1" x14ac:dyDescent="0.35">
      <c r="A28" s="95"/>
      <c r="B28" s="103"/>
      <c r="C28" s="95"/>
      <c r="D28" s="103"/>
      <c r="E28" s="95"/>
      <c r="F28" s="95"/>
      <c r="G28" s="98"/>
      <c r="H28" s="95"/>
      <c r="I28" s="95"/>
      <c r="J28" s="95"/>
      <c r="K28" s="104"/>
      <c r="L28" s="95"/>
      <c r="M28" s="95"/>
      <c r="N28" s="95"/>
      <c r="O28" s="95"/>
      <c r="P2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8" s="104"/>
      <c r="R28" s="104"/>
      <c r="S28" s="95"/>
    </row>
    <row r="29" spans="1:19" s="90" customFormat="1" x14ac:dyDescent="0.35">
      <c r="A29" s="95"/>
      <c r="B29" s="103"/>
      <c r="C29" s="95"/>
      <c r="D29" s="103"/>
      <c r="E29" s="95"/>
      <c r="F29" s="95"/>
      <c r="G29" s="98"/>
      <c r="H29" s="95"/>
      <c r="I29" s="95"/>
      <c r="J29" s="95"/>
      <c r="K29" s="104"/>
      <c r="L29" s="95"/>
      <c r="M29" s="95"/>
      <c r="N29" s="95"/>
      <c r="O29" s="95"/>
      <c r="P2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9" s="104"/>
      <c r="R29" s="104"/>
      <c r="S29" s="95"/>
    </row>
    <row r="30" spans="1:19" s="90" customFormat="1" x14ac:dyDescent="0.35">
      <c r="A30" s="95"/>
      <c r="B30" s="103"/>
      <c r="C30" s="95"/>
      <c r="D30" s="103"/>
      <c r="E30" s="95"/>
      <c r="F30" s="95"/>
      <c r="G30" s="98"/>
      <c r="H30" s="95"/>
      <c r="I30" s="95"/>
      <c r="J30" s="95"/>
      <c r="K30" s="104"/>
      <c r="L30" s="95"/>
      <c r="M30" s="95"/>
      <c r="N30" s="95"/>
      <c r="O30" s="95"/>
      <c r="P3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0" s="104"/>
      <c r="R30" s="104"/>
      <c r="S30" s="95"/>
    </row>
    <row r="31" spans="1:19" s="90" customFormat="1" x14ac:dyDescent="0.35">
      <c r="A31" s="95"/>
      <c r="B31" s="103"/>
      <c r="C31" s="95"/>
      <c r="D31" s="103"/>
      <c r="E31" s="95"/>
      <c r="F31" s="95"/>
      <c r="G31" s="98"/>
      <c r="H31" s="95"/>
      <c r="I31" s="95"/>
      <c r="J31" s="95"/>
      <c r="K31" s="104"/>
      <c r="L31" s="95"/>
      <c r="M31" s="95"/>
      <c r="N31" s="95"/>
      <c r="O31" s="95"/>
      <c r="P3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1" s="104"/>
      <c r="R31" s="104"/>
      <c r="S31" s="95"/>
    </row>
    <row r="32" spans="1:19" s="90" customFormat="1" x14ac:dyDescent="0.35">
      <c r="A32" s="95"/>
      <c r="B32" s="103"/>
      <c r="C32" s="95"/>
      <c r="D32" s="103"/>
      <c r="E32" s="95"/>
      <c r="F32" s="95"/>
      <c r="G32" s="98"/>
      <c r="H32" s="95"/>
      <c r="I32" s="95"/>
      <c r="J32" s="95"/>
      <c r="K32" s="104"/>
      <c r="L32" s="95"/>
      <c r="M32" s="95"/>
      <c r="N32" s="95"/>
      <c r="O32" s="95"/>
      <c r="P3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2" s="104"/>
      <c r="R32" s="104"/>
      <c r="S32" s="95"/>
    </row>
    <row r="33" spans="1:19" s="90" customFormat="1" x14ac:dyDescent="0.35">
      <c r="A33" s="95"/>
      <c r="B33" s="103"/>
      <c r="C33" s="95"/>
      <c r="D33" s="103"/>
      <c r="E33" s="95"/>
      <c r="F33" s="95"/>
      <c r="G33" s="98"/>
      <c r="H33" s="95"/>
      <c r="I33" s="95"/>
      <c r="J33" s="95"/>
      <c r="K33" s="104"/>
      <c r="L33" s="95"/>
      <c r="M33" s="95"/>
      <c r="N33" s="95"/>
      <c r="O33" s="95"/>
      <c r="P3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3" s="104"/>
      <c r="R33" s="104"/>
      <c r="S33" s="95"/>
    </row>
    <row r="34" spans="1:19" s="90" customFormat="1" x14ac:dyDescent="0.35">
      <c r="A34" s="95"/>
      <c r="B34" s="103"/>
      <c r="C34" s="95"/>
      <c r="D34" s="103"/>
      <c r="E34" s="95"/>
      <c r="F34" s="95"/>
      <c r="G34" s="98"/>
      <c r="H34" s="95"/>
      <c r="I34" s="95"/>
      <c r="J34" s="95"/>
      <c r="K34" s="104"/>
      <c r="L34" s="95"/>
      <c r="M34" s="95"/>
      <c r="N34" s="95"/>
      <c r="O34" s="95"/>
      <c r="P3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4" s="104"/>
      <c r="R34" s="104"/>
      <c r="S34" s="95"/>
    </row>
    <row r="35" spans="1:19" s="90" customFormat="1" x14ac:dyDescent="0.35">
      <c r="A35" s="95"/>
      <c r="B35" s="103"/>
      <c r="C35" s="95"/>
      <c r="D35" s="103"/>
      <c r="E35" s="95"/>
      <c r="F35" s="95"/>
      <c r="G35" s="98"/>
      <c r="H35" s="95"/>
      <c r="I35" s="95"/>
      <c r="J35" s="95"/>
      <c r="K35" s="104"/>
      <c r="L35" s="95"/>
      <c r="M35" s="95"/>
      <c r="N35" s="95"/>
      <c r="O35" s="95"/>
      <c r="P3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5" s="104"/>
      <c r="R35" s="104"/>
      <c r="S35" s="95"/>
    </row>
    <row r="36" spans="1:19" s="90" customFormat="1" x14ac:dyDescent="0.35">
      <c r="A36" s="95"/>
      <c r="B36" s="103"/>
      <c r="C36" s="95"/>
      <c r="D36" s="103"/>
      <c r="E36" s="95"/>
      <c r="F36" s="95"/>
      <c r="G36" s="98"/>
      <c r="H36" s="95"/>
      <c r="I36" s="95"/>
      <c r="J36" s="95"/>
      <c r="K36" s="104"/>
      <c r="L36" s="95"/>
      <c r="M36" s="95"/>
      <c r="N36" s="95"/>
      <c r="O36" s="95"/>
      <c r="P3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6" s="104"/>
      <c r="R36" s="104"/>
      <c r="S36" s="95"/>
    </row>
    <row r="37" spans="1:19" s="90" customFormat="1" x14ac:dyDescent="0.35">
      <c r="A37" s="95"/>
      <c r="B37" s="103"/>
      <c r="C37" s="95"/>
      <c r="D37" s="103"/>
      <c r="E37" s="95"/>
      <c r="F37" s="95"/>
      <c r="G37" s="98"/>
      <c r="H37" s="95"/>
      <c r="I37" s="95"/>
      <c r="J37" s="95"/>
      <c r="K37" s="104"/>
      <c r="L37" s="95"/>
      <c r="M37" s="95"/>
      <c r="N37" s="95"/>
      <c r="O37" s="95"/>
      <c r="P3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7" s="104"/>
      <c r="R37" s="104"/>
      <c r="S37" s="95"/>
    </row>
    <row r="38" spans="1:19" s="90" customFormat="1" x14ac:dyDescent="0.35">
      <c r="A38" s="95"/>
      <c r="B38" s="103"/>
      <c r="C38" s="95"/>
      <c r="D38" s="103"/>
      <c r="E38" s="95"/>
      <c r="F38" s="95"/>
      <c r="G38" s="98"/>
      <c r="H38" s="95"/>
      <c r="I38" s="95"/>
      <c r="J38" s="95"/>
      <c r="K38" s="104"/>
      <c r="L38" s="95"/>
      <c r="M38" s="95"/>
      <c r="N38" s="95"/>
      <c r="O38" s="95"/>
      <c r="P3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8" s="104"/>
      <c r="R38" s="104"/>
      <c r="S38" s="95"/>
    </row>
    <row r="39" spans="1:19" s="90" customFormat="1" x14ac:dyDescent="0.35">
      <c r="A39" s="95"/>
      <c r="B39" s="103"/>
      <c r="C39" s="95"/>
      <c r="D39" s="103"/>
      <c r="E39" s="95"/>
      <c r="F39" s="95"/>
      <c r="G39" s="98"/>
      <c r="H39" s="95"/>
      <c r="I39" s="95"/>
      <c r="J39" s="95"/>
      <c r="K39" s="104"/>
      <c r="L39" s="95"/>
      <c r="M39" s="95"/>
      <c r="N39" s="95"/>
      <c r="O39" s="95"/>
      <c r="P3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9" s="104"/>
      <c r="R39" s="104"/>
      <c r="S39" s="95"/>
    </row>
    <row r="40" spans="1:19" s="90" customFormat="1" x14ac:dyDescent="0.35">
      <c r="A40" s="95"/>
      <c r="B40" s="103"/>
      <c r="C40" s="95"/>
      <c r="D40" s="103"/>
      <c r="E40" s="95"/>
      <c r="F40" s="95"/>
      <c r="G40" s="98"/>
      <c r="H40" s="95"/>
      <c r="I40" s="95"/>
      <c r="J40" s="95"/>
      <c r="K40" s="104"/>
      <c r="L40" s="95"/>
      <c r="M40" s="95"/>
      <c r="N40" s="95"/>
      <c r="O40" s="95"/>
      <c r="P4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0" s="104"/>
      <c r="R40" s="104"/>
      <c r="S40" s="95"/>
    </row>
    <row r="41" spans="1:19" s="90" customFormat="1" x14ac:dyDescent="0.35">
      <c r="A41" s="95"/>
      <c r="B41" s="103"/>
      <c r="C41" s="95"/>
      <c r="D41" s="103"/>
      <c r="E41" s="95"/>
      <c r="F41" s="95"/>
      <c r="G41" s="98"/>
      <c r="H41" s="95"/>
      <c r="I41" s="95"/>
      <c r="J41" s="95"/>
      <c r="K41" s="104"/>
      <c r="L41" s="95"/>
      <c r="M41" s="95"/>
      <c r="N41" s="95"/>
      <c r="O41" s="95"/>
      <c r="P4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1" s="104"/>
      <c r="R41" s="104"/>
      <c r="S41" s="95"/>
    </row>
    <row r="42" spans="1:19" s="90" customFormat="1" x14ac:dyDescent="0.35">
      <c r="A42" s="95"/>
      <c r="B42" s="103"/>
      <c r="C42" s="95"/>
      <c r="D42" s="103"/>
      <c r="E42" s="95"/>
      <c r="F42" s="95"/>
      <c r="G42" s="98"/>
      <c r="H42" s="95"/>
      <c r="I42" s="95"/>
      <c r="J42" s="95"/>
      <c r="K42" s="104"/>
      <c r="L42" s="95"/>
      <c r="M42" s="95"/>
      <c r="N42" s="95"/>
      <c r="O42" s="95"/>
      <c r="P4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2" s="104"/>
      <c r="R42" s="104"/>
      <c r="S42" s="95"/>
    </row>
    <row r="43" spans="1:19" s="90" customFormat="1" x14ac:dyDescent="0.35">
      <c r="A43" s="95"/>
      <c r="B43" s="103"/>
      <c r="C43" s="95"/>
      <c r="D43" s="103"/>
      <c r="E43" s="95"/>
      <c r="F43" s="95"/>
      <c r="G43" s="98"/>
      <c r="H43" s="95"/>
      <c r="I43" s="95"/>
      <c r="J43" s="95"/>
      <c r="K43" s="104"/>
      <c r="L43" s="95"/>
      <c r="M43" s="95"/>
      <c r="N43" s="95"/>
      <c r="O43" s="95"/>
      <c r="P4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3" s="104"/>
      <c r="R43" s="104"/>
      <c r="S43" s="95"/>
    </row>
    <row r="44" spans="1:19" s="90" customFormat="1" x14ac:dyDescent="0.35">
      <c r="A44" s="95"/>
      <c r="B44" s="103"/>
      <c r="C44" s="95"/>
      <c r="D44" s="103"/>
      <c r="E44" s="95"/>
      <c r="F44" s="95"/>
      <c r="G44" s="98"/>
      <c r="H44" s="95"/>
      <c r="I44" s="95"/>
      <c r="J44" s="95"/>
      <c r="K44" s="104"/>
      <c r="L44" s="95"/>
      <c r="M44" s="95"/>
      <c r="N44" s="95"/>
      <c r="O44" s="95"/>
      <c r="P4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4" s="104"/>
      <c r="R44" s="104"/>
      <c r="S44" s="95"/>
    </row>
    <row r="45" spans="1:19" s="90" customFormat="1" x14ac:dyDescent="0.35">
      <c r="A45" s="95"/>
      <c r="B45" s="103"/>
      <c r="C45" s="95"/>
      <c r="D45" s="103"/>
      <c r="E45" s="95"/>
      <c r="F45" s="95"/>
      <c r="G45" s="98"/>
      <c r="H45" s="95"/>
      <c r="I45" s="95"/>
      <c r="J45" s="95"/>
      <c r="K45" s="104"/>
      <c r="L45" s="95"/>
      <c r="M45" s="95"/>
      <c r="N45" s="95"/>
      <c r="O45" s="95"/>
      <c r="P4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5" s="104"/>
      <c r="R45" s="104"/>
      <c r="S45" s="95"/>
    </row>
    <row r="46" spans="1:19" s="90" customFormat="1" x14ac:dyDescent="0.35">
      <c r="A46" s="95"/>
      <c r="B46" s="96"/>
      <c r="C46" s="96"/>
      <c r="D46" s="96"/>
      <c r="E46" s="97"/>
      <c r="F46" s="96"/>
      <c r="G46" s="98"/>
      <c r="H46" s="96"/>
      <c r="I46" s="96"/>
      <c r="J46" s="95"/>
      <c r="K46" s="100"/>
      <c r="L46" s="100"/>
      <c r="M46" s="100"/>
      <c r="N46" s="100"/>
      <c r="O46" s="95"/>
      <c r="P4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6" s="104"/>
      <c r="R46" s="104"/>
      <c r="S46" s="95"/>
    </row>
    <row r="47" spans="1:19" s="90" customFormat="1" x14ac:dyDescent="0.35">
      <c r="A47" s="95"/>
      <c r="B47" s="96"/>
      <c r="C47" s="96"/>
      <c r="D47" s="96"/>
      <c r="E47" s="97"/>
      <c r="F47" s="96"/>
      <c r="G47" s="98"/>
      <c r="H47" s="96"/>
      <c r="I47" s="96"/>
      <c r="J47" s="95"/>
      <c r="K47" s="100"/>
      <c r="L47" s="100"/>
      <c r="M47" s="100"/>
      <c r="N47" s="100"/>
      <c r="O47" s="95"/>
      <c r="P4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7" s="104"/>
      <c r="R47" s="104"/>
      <c r="S47" s="95"/>
    </row>
    <row r="48" spans="1:19" s="90" customFormat="1" x14ac:dyDescent="0.35">
      <c r="A48" s="95"/>
      <c r="B48" s="96"/>
      <c r="C48" s="96"/>
      <c r="D48" s="96"/>
      <c r="E48" s="97"/>
      <c r="F48" s="96"/>
      <c r="G48" s="98"/>
      <c r="H48" s="96"/>
      <c r="I48" s="96"/>
      <c r="J48" s="95"/>
      <c r="K48" s="100"/>
      <c r="L48" s="100"/>
      <c r="M48" s="100"/>
      <c r="N48" s="100"/>
      <c r="O48" s="95"/>
      <c r="P4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8" s="104"/>
      <c r="R48" s="104"/>
      <c r="S48" s="95"/>
    </row>
    <row r="49" spans="1:19" s="90" customFormat="1" x14ac:dyDescent="0.35">
      <c r="A49" s="95"/>
      <c r="B49" s="96"/>
      <c r="C49" s="96"/>
      <c r="D49" s="96"/>
      <c r="E49" s="97"/>
      <c r="F49" s="96"/>
      <c r="G49" s="98"/>
      <c r="H49" s="96"/>
      <c r="I49" s="96"/>
      <c r="J49" s="95"/>
      <c r="K49" s="100"/>
      <c r="L49" s="100"/>
      <c r="M49" s="100"/>
      <c r="N49" s="100"/>
      <c r="O49" s="95"/>
      <c r="P4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9" s="104"/>
      <c r="R49" s="104"/>
      <c r="S49" s="95"/>
    </row>
    <row r="50" spans="1:19" s="90" customFormat="1" x14ac:dyDescent="0.35">
      <c r="A50" s="95"/>
      <c r="B50" s="96"/>
      <c r="C50" s="96"/>
      <c r="D50" s="96"/>
      <c r="E50" s="97"/>
      <c r="F50" s="96"/>
      <c r="G50" s="98"/>
      <c r="H50" s="96"/>
      <c r="I50" s="96"/>
      <c r="J50" s="95"/>
      <c r="K50" s="100"/>
      <c r="L50" s="100"/>
      <c r="M50" s="100"/>
      <c r="N50" s="100"/>
      <c r="O50" s="95"/>
      <c r="P5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0" s="104"/>
      <c r="R50" s="104"/>
      <c r="S50" s="95"/>
    </row>
    <row r="51" spans="1:19" s="90" customFormat="1" x14ac:dyDescent="0.35">
      <c r="A51" s="95"/>
      <c r="B51" s="96"/>
      <c r="C51" s="96"/>
      <c r="D51" s="96"/>
      <c r="E51" s="97"/>
      <c r="F51" s="96"/>
      <c r="G51" s="98"/>
      <c r="H51" s="96"/>
      <c r="I51" s="96"/>
      <c r="J51" s="95"/>
      <c r="K51" s="100"/>
      <c r="L51" s="100"/>
      <c r="M51" s="100"/>
      <c r="N51" s="100"/>
      <c r="O51" s="95"/>
      <c r="P5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1" s="99"/>
      <c r="R51" s="104"/>
      <c r="S51" s="95"/>
    </row>
    <row r="52" spans="1:19" s="90" customFormat="1" x14ac:dyDescent="0.35">
      <c r="A52" s="95"/>
      <c r="B52" s="96"/>
      <c r="C52" s="96"/>
      <c r="D52" s="96"/>
      <c r="E52" s="97"/>
      <c r="F52" s="96"/>
      <c r="G52" s="98"/>
      <c r="H52" s="96"/>
      <c r="I52" s="96"/>
      <c r="J52" s="95"/>
      <c r="K52" s="100"/>
      <c r="L52" s="100"/>
      <c r="M52" s="100"/>
      <c r="N52" s="100"/>
      <c r="O52" s="95"/>
      <c r="P5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2" s="104"/>
      <c r="R52" s="104"/>
      <c r="S52" s="102"/>
    </row>
    <row r="53" spans="1:19" s="90" customFormat="1" x14ac:dyDescent="0.35">
      <c r="A53" s="95"/>
      <c r="B53" s="96"/>
      <c r="C53" s="96"/>
      <c r="D53" s="96"/>
      <c r="E53" s="97"/>
      <c r="F53" s="96"/>
      <c r="G53" s="98"/>
      <c r="H53" s="96"/>
      <c r="I53" s="96"/>
      <c r="J53" s="95"/>
      <c r="K53" s="100"/>
      <c r="L53" s="100"/>
      <c r="M53" s="100"/>
      <c r="N53" s="100"/>
      <c r="O53" s="95"/>
      <c r="P5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3" s="99"/>
      <c r="R53" s="104"/>
      <c r="S53" s="102"/>
    </row>
    <row r="54" spans="1:19" s="90" customFormat="1" x14ac:dyDescent="0.35">
      <c r="A54" s="95"/>
      <c r="B54" s="96"/>
      <c r="C54" s="96"/>
      <c r="D54" s="96"/>
      <c r="E54" s="97"/>
      <c r="F54" s="96"/>
      <c r="G54" s="98"/>
      <c r="H54" s="96"/>
      <c r="I54" s="96"/>
      <c r="J54" s="95"/>
      <c r="K54" s="100"/>
      <c r="L54" s="100"/>
      <c r="M54" s="100"/>
      <c r="N54" s="100"/>
      <c r="O54" s="95"/>
      <c r="P5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4" s="104"/>
      <c r="R54" s="104"/>
      <c r="S54" s="102"/>
    </row>
    <row r="55" spans="1:19" s="90" customFormat="1" x14ac:dyDescent="0.35">
      <c r="A55" s="95"/>
      <c r="B55" s="96"/>
      <c r="C55" s="96"/>
      <c r="D55" s="96"/>
      <c r="E55" s="97"/>
      <c r="F55" s="96"/>
      <c r="G55" s="98"/>
      <c r="H55" s="96"/>
      <c r="I55" s="96"/>
      <c r="J55" s="95"/>
      <c r="K55" s="100"/>
      <c r="L55" s="100"/>
      <c r="M55" s="100"/>
      <c r="N55" s="100"/>
      <c r="O55" s="95"/>
      <c r="P5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5" s="104"/>
      <c r="R55" s="104"/>
      <c r="S55" s="95"/>
    </row>
    <row r="56" spans="1:19" s="90" customFormat="1" x14ac:dyDescent="0.35">
      <c r="A56" s="95"/>
      <c r="B56" s="96"/>
      <c r="C56" s="96"/>
      <c r="D56" s="96"/>
      <c r="E56" s="97"/>
      <c r="F56" s="96"/>
      <c r="G56" s="98"/>
      <c r="H56" s="96"/>
      <c r="I56" s="96"/>
      <c r="J56" s="95"/>
      <c r="K56" s="100"/>
      <c r="L56" s="100"/>
      <c r="M56" s="100"/>
      <c r="N56" s="100"/>
      <c r="O56" s="95"/>
      <c r="P5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6" s="104"/>
      <c r="R56" s="104"/>
      <c r="S56" s="95"/>
    </row>
    <row r="57" spans="1:19" s="90" customFormat="1" x14ac:dyDescent="0.35">
      <c r="A57" s="95"/>
      <c r="B57" s="96"/>
      <c r="C57" s="96"/>
      <c r="D57" s="96"/>
      <c r="E57" s="97"/>
      <c r="F57" s="96"/>
      <c r="G57" s="98"/>
      <c r="H57" s="96"/>
      <c r="I57" s="96"/>
      <c r="J57" s="99"/>
      <c r="K57" s="100"/>
      <c r="L57" s="100"/>
      <c r="M57" s="100"/>
      <c r="N57" s="100"/>
      <c r="O57" s="99"/>
      <c r="P5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7" s="99"/>
      <c r="R57" s="104"/>
      <c r="S57" s="102"/>
    </row>
    <row r="58" spans="1:19" s="90" customFormat="1" x14ac:dyDescent="0.35">
      <c r="A58" s="95"/>
      <c r="B58" s="96"/>
      <c r="C58" s="96"/>
      <c r="D58" s="96"/>
      <c r="E58" s="97"/>
      <c r="F58" s="96"/>
      <c r="G58" s="98"/>
      <c r="H58" s="96"/>
      <c r="I58" s="96"/>
      <c r="J58" s="95"/>
      <c r="K58" s="100"/>
      <c r="L58" s="100"/>
      <c r="M58" s="100"/>
      <c r="N58" s="100"/>
      <c r="O58" s="95"/>
      <c r="P5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8" s="104"/>
      <c r="R58" s="104"/>
      <c r="S58" s="95"/>
    </row>
    <row r="59" spans="1:19" s="90" customFormat="1" x14ac:dyDescent="0.35">
      <c r="A59" s="95"/>
      <c r="B59" s="96"/>
      <c r="C59" s="96"/>
      <c r="D59" s="96"/>
      <c r="E59" s="97"/>
      <c r="F59" s="96"/>
      <c r="G59" s="98"/>
      <c r="H59" s="96"/>
      <c r="I59" s="96"/>
      <c r="J59" s="99"/>
      <c r="K59" s="100"/>
      <c r="L59" s="100"/>
      <c r="M59" s="100"/>
      <c r="N59" s="100"/>
      <c r="O59" s="99"/>
      <c r="P5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9" s="99"/>
      <c r="R59" s="104"/>
      <c r="S59" s="102"/>
    </row>
    <row r="60" spans="1:19" s="90" customFormat="1" x14ac:dyDescent="0.35">
      <c r="A60" s="95"/>
      <c r="B60" s="96"/>
      <c r="C60" s="96"/>
      <c r="D60" s="96"/>
      <c r="E60" s="97"/>
      <c r="F60" s="96"/>
      <c r="G60" s="98"/>
      <c r="H60" s="96"/>
      <c r="I60" s="96"/>
      <c r="J60" s="99"/>
      <c r="K60" s="100"/>
      <c r="L60" s="100"/>
      <c r="M60" s="100"/>
      <c r="N60" s="100"/>
      <c r="O60" s="101"/>
      <c r="P6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0" s="99"/>
      <c r="R60" s="104"/>
      <c r="S60" s="102"/>
    </row>
    <row r="61" spans="1:19" s="90" customFormat="1" x14ac:dyDescent="0.35">
      <c r="A61" s="95"/>
      <c r="B61" s="96"/>
      <c r="C61" s="96"/>
      <c r="D61" s="96"/>
      <c r="E61" s="97"/>
      <c r="F61" s="96"/>
      <c r="G61" s="98"/>
      <c r="H61" s="96"/>
      <c r="I61" s="96"/>
      <c r="J61" s="95"/>
      <c r="K61" s="100"/>
      <c r="L61" s="100"/>
      <c r="M61" s="100"/>
      <c r="N61" s="100"/>
      <c r="O61" s="95"/>
      <c r="P6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1" s="104"/>
      <c r="R61" s="104"/>
      <c r="S61" s="95"/>
    </row>
    <row r="62" spans="1:19" s="90" customFormat="1" x14ac:dyDescent="0.35">
      <c r="A62" s="95"/>
      <c r="B62" s="96"/>
      <c r="C62" s="96"/>
      <c r="D62" s="96"/>
      <c r="E62" s="97"/>
      <c r="F62" s="96"/>
      <c r="G62" s="98"/>
      <c r="H62" s="96"/>
      <c r="I62" s="96"/>
      <c r="J62" s="95"/>
      <c r="K62" s="100"/>
      <c r="L62" s="100"/>
      <c r="M62" s="100"/>
      <c r="N62" s="100"/>
      <c r="O62" s="95"/>
      <c r="P6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2" s="104"/>
      <c r="R62" s="104"/>
      <c r="S62" s="95"/>
    </row>
    <row r="63" spans="1:19" s="90" customFormat="1" x14ac:dyDescent="0.35">
      <c r="A63" s="95"/>
      <c r="B63" s="96"/>
      <c r="C63" s="96"/>
      <c r="D63" s="96"/>
      <c r="E63" s="97"/>
      <c r="F63" s="96"/>
      <c r="G63" s="98"/>
      <c r="H63" s="96"/>
      <c r="I63" s="96"/>
      <c r="J63" s="95"/>
      <c r="K63" s="100"/>
      <c r="L63" s="100"/>
      <c r="M63" s="100"/>
      <c r="N63" s="100"/>
      <c r="O63" s="95"/>
      <c r="P6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3" s="95"/>
      <c r="R63" s="104"/>
      <c r="S63" s="102"/>
    </row>
    <row r="64" spans="1:19" s="90" customFormat="1" x14ac:dyDescent="0.35">
      <c r="A64" s="95"/>
      <c r="B64" s="96"/>
      <c r="C64" s="96"/>
      <c r="D64" s="96"/>
      <c r="E64" s="97"/>
      <c r="F64" s="96"/>
      <c r="G64" s="98"/>
      <c r="H64" s="96"/>
      <c r="I64" s="96"/>
      <c r="J64" s="99"/>
      <c r="K64" s="100"/>
      <c r="L64" s="100"/>
      <c r="M64" s="100"/>
      <c r="N64" s="100"/>
      <c r="O64" s="99"/>
      <c r="P6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4" s="99"/>
      <c r="R64" s="104"/>
      <c r="S64" s="102"/>
    </row>
    <row r="65" spans="1:19" s="90" customFormat="1" x14ac:dyDescent="0.35">
      <c r="A65" s="95"/>
      <c r="B65" s="96"/>
      <c r="C65" s="96"/>
      <c r="D65" s="96"/>
      <c r="E65" s="97"/>
      <c r="F65" s="96"/>
      <c r="G65" s="98"/>
      <c r="H65" s="96"/>
      <c r="I65" s="96"/>
      <c r="J65" s="99"/>
      <c r="K65" s="100"/>
      <c r="L65" s="100"/>
      <c r="M65" s="100"/>
      <c r="N65" s="100"/>
      <c r="O65" s="99"/>
      <c r="P6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5" s="99"/>
      <c r="R65" s="104"/>
      <c r="S65" s="102"/>
    </row>
    <row r="66" spans="1:19" s="90" customFormat="1" x14ac:dyDescent="0.35">
      <c r="A66" s="95"/>
      <c r="B66" s="96"/>
      <c r="C66" s="96"/>
      <c r="D66" s="96"/>
      <c r="E66" s="97"/>
      <c r="F66" s="96"/>
      <c r="G66" s="98"/>
      <c r="H66" s="96"/>
      <c r="I66" s="96"/>
      <c r="J66" s="99"/>
      <c r="K66" s="100"/>
      <c r="L66" s="100"/>
      <c r="M66" s="100"/>
      <c r="N66" s="100"/>
      <c r="O66" s="99"/>
      <c r="P6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6" s="99"/>
      <c r="R66" s="104"/>
      <c r="S66" s="102"/>
    </row>
    <row r="67" spans="1:19" s="90" customFormat="1" x14ac:dyDescent="0.35">
      <c r="A67" s="95"/>
      <c r="B67" s="96"/>
      <c r="C67" s="96"/>
      <c r="D67" s="96"/>
      <c r="E67" s="97"/>
      <c r="F67" s="96"/>
      <c r="G67" s="98"/>
      <c r="H67" s="96"/>
      <c r="I67" s="96"/>
      <c r="J67" s="95"/>
      <c r="K67" s="100"/>
      <c r="L67" s="100"/>
      <c r="M67" s="100"/>
      <c r="N67" s="100"/>
      <c r="O67" s="95"/>
      <c r="P6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7" s="104"/>
      <c r="R67" s="104"/>
      <c r="S67" s="95"/>
    </row>
    <row r="68" spans="1:19" s="90" customFormat="1" x14ac:dyDescent="0.35">
      <c r="A68" s="95"/>
      <c r="B68" s="96"/>
      <c r="C68" s="96"/>
      <c r="D68" s="96"/>
      <c r="E68" s="97"/>
      <c r="F68" s="96"/>
      <c r="G68" s="98"/>
      <c r="H68" s="96"/>
      <c r="I68" s="96"/>
      <c r="J68" s="95"/>
      <c r="K68" s="100"/>
      <c r="L68" s="100"/>
      <c r="M68" s="100"/>
      <c r="N68" s="100"/>
      <c r="O68" s="95"/>
      <c r="P6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8" s="104"/>
      <c r="R68" s="104"/>
      <c r="S68" s="95"/>
    </row>
    <row r="69" spans="1:19" s="90" customFormat="1" x14ac:dyDescent="0.35">
      <c r="A69" s="95"/>
      <c r="B69" s="96"/>
      <c r="C69" s="96"/>
      <c r="D69" s="96"/>
      <c r="E69" s="97"/>
      <c r="F69" s="96"/>
      <c r="G69" s="98"/>
      <c r="H69" s="96"/>
      <c r="I69" s="96"/>
      <c r="J69" s="95"/>
      <c r="K69" s="100"/>
      <c r="L69" s="100"/>
      <c r="M69" s="100"/>
      <c r="N69" s="100"/>
      <c r="O69" s="95"/>
      <c r="P6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9" s="104"/>
      <c r="R69" s="104"/>
      <c r="S69" s="95"/>
    </row>
    <row r="70" spans="1:19" s="90" customFormat="1" x14ac:dyDescent="0.35">
      <c r="A70" s="95"/>
      <c r="B70" s="96"/>
      <c r="C70" s="96"/>
      <c r="D70" s="96"/>
      <c r="E70" s="97"/>
      <c r="F70" s="96"/>
      <c r="G70" s="98"/>
      <c r="H70" s="96"/>
      <c r="I70" s="96"/>
      <c r="J70" s="95"/>
      <c r="K70" s="100"/>
      <c r="L70" s="100"/>
      <c r="M70" s="100"/>
      <c r="N70" s="100"/>
      <c r="O70" s="95"/>
      <c r="P7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0" s="104"/>
      <c r="R70" s="104"/>
      <c r="S70" s="95"/>
    </row>
    <row r="71" spans="1:19" s="90" customFormat="1" x14ac:dyDescent="0.35">
      <c r="A71" s="95"/>
      <c r="B71" s="96"/>
      <c r="C71" s="96"/>
      <c r="D71" s="96"/>
      <c r="E71" s="97"/>
      <c r="F71" s="96"/>
      <c r="G71" s="98"/>
      <c r="H71" s="96"/>
      <c r="I71" s="96"/>
      <c r="J71" s="95"/>
      <c r="K71" s="100"/>
      <c r="L71" s="100"/>
      <c r="M71" s="100"/>
      <c r="N71" s="100"/>
      <c r="O71" s="95"/>
      <c r="P7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1" s="104"/>
      <c r="R71" s="104"/>
      <c r="S71" s="95"/>
    </row>
    <row r="72" spans="1:19" s="90" customFormat="1" x14ac:dyDescent="0.35">
      <c r="A72" s="95"/>
      <c r="B72" s="96"/>
      <c r="C72" s="96"/>
      <c r="D72" s="96"/>
      <c r="E72" s="97"/>
      <c r="F72" s="96"/>
      <c r="G72" s="98"/>
      <c r="H72" s="96"/>
      <c r="I72" s="96"/>
      <c r="J72" s="102"/>
      <c r="K72" s="100"/>
      <c r="L72" s="100"/>
      <c r="M72" s="100"/>
      <c r="N72" s="100"/>
      <c r="O72" s="95"/>
      <c r="P7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2" s="99"/>
      <c r="R72" s="104"/>
      <c r="S72" s="102"/>
    </row>
    <row r="73" spans="1:19" s="90" customFormat="1" x14ac:dyDescent="0.35">
      <c r="A73" s="95"/>
      <c r="B73" s="96"/>
      <c r="C73" s="96"/>
      <c r="D73" s="96"/>
      <c r="E73" s="97"/>
      <c r="F73" s="96"/>
      <c r="G73" s="98"/>
      <c r="H73" s="96"/>
      <c r="I73" s="96"/>
      <c r="J73" s="99"/>
      <c r="K73" s="100"/>
      <c r="L73" s="100"/>
      <c r="M73" s="100"/>
      <c r="N73" s="100"/>
      <c r="O73" s="99"/>
      <c r="P7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3" s="99"/>
      <c r="R73" s="104"/>
      <c r="S73" s="102"/>
    </row>
    <row r="74" spans="1:19" s="90" customFormat="1" x14ac:dyDescent="0.35">
      <c r="A74" s="95"/>
      <c r="B74" s="96"/>
      <c r="C74" s="96"/>
      <c r="D74" s="96"/>
      <c r="E74" s="97"/>
      <c r="F74" s="96"/>
      <c r="G74" s="98"/>
      <c r="H74" s="96"/>
      <c r="I74" s="96"/>
      <c r="J74" s="95"/>
      <c r="K74" s="100"/>
      <c r="L74" s="100"/>
      <c r="M74" s="100"/>
      <c r="N74" s="100"/>
      <c r="O74" s="95"/>
      <c r="P7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4" s="104"/>
      <c r="R74" s="104"/>
      <c r="S74" s="95"/>
    </row>
    <row r="75" spans="1:19" s="90" customFormat="1" x14ac:dyDescent="0.35">
      <c r="A75" s="95"/>
      <c r="B75" s="96"/>
      <c r="C75" s="96"/>
      <c r="D75" s="96"/>
      <c r="E75" s="97"/>
      <c r="F75" s="96"/>
      <c r="G75" s="98"/>
      <c r="H75" s="96"/>
      <c r="I75" s="96"/>
      <c r="J75" s="99"/>
      <c r="K75" s="100"/>
      <c r="L75" s="100"/>
      <c r="M75" s="100"/>
      <c r="N75" s="100"/>
      <c r="O75" s="99"/>
      <c r="P7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5" s="99"/>
      <c r="R75" s="104"/>
      <c r="S75" s="102"/>
    </row>
    <row r="76" spans="1:19" s="90" customFormat="1" x14ac:dyDescent="0.35">
      <c r="A76" s="95"/>
      <c r="B76" s="96"/>
      <c r="C76" s="96"/>
      <c r="D76" s="96"/>
      <c r="E76" s="97"/>
      <c r="F76" s="96"/>
      <c r="G76" s="98"/>
      <c r="H76" s="96"/>
      <c r="I76" s="96"/>
      <c r="J76" s="99"/>
      <c r="K76" s="100"/>
      <c r="L76" s="100"/>
      <c r="M76" s="100"/>
      <c r="N76" s="100"/>
      <c r="O76" s="99"/>
      <c r="P7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6" s="99"/>
      <c r="R76" s="104"/>
      <c r="S76" s="102"/>
    </row>
    <row r="77" spans="1:19" s="90" customFormat="1" x14ac:dyDescent="0.35">
      <c r="A77" s="95"/>
      <c r="B77" s="96"/>
      <c r="C77" s="96"/>
      <c r="D77" s="96"/>
      <c r="E77" s="97"/>
      <c r="F77" s="96"/>
      <c r="G77" s="98"/>
      <c r="H77" s="96"/>
      <c r="I77" s="96"/>
      <c r="J77" s="99"/>
      <c r="K77" s="100"/>
      <c r="L77" s="100"/>
      <c r="M77" s="100"/>
      <c r="N77" s="100"/>
      <c r="O77" s="99"/>
      <c r="P7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7" s="99"/>
      <c r="R77" s="104"/>
      <c r="S77" s="102"/>
    </row>
    <row r="78" spans="1:19" s="90" customFormat="1" x14ac:dyDescent="0.35">
      <c r="A78" s="95"/>
      <c r="B78" s="96"/>
      <c r="C78" s="96"/>
      <c r="D78" s="96"/>
      <c r="E78" s="97"/>
      <c r="F78" s="96"/>
      <c r="G78" s="98"/>
      <c r="H78" s="96"/>
      <c r="I78" s="96"/>
      <c r="J78" s="95"/>
      <c r="K78" s="100"/>
      <c r="L78" s="100"/>
      <c r="M78" s="100"/>
      <c r="N78" s="100"/>
      <c r="O78" s="95"/>
      <c r="P7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8" s="104"/>
      <c r="R78" s="104"/>
      <c r="S78" s="95"/>
    </row>
    <row r="79" spans="1:19" s="90" customFormat="1" x14ac:dyDescent="0.35">
      <c r="A79" s="95"/>
      <c r="B79" s="96"/>
      <c r="C79" s="96"/>
      <c r="D79" s="96"/>
      <c r="E79" s="97"/>
      <c r="F79" s="96"/>
      <c r="G79" s="98"/>
      <c r="H79" s="96"/>
      <c r="I79" s="96"/>
      <c r="J79" s="99"/>
      <c r="K79" s="100"/>
      <c r="L79" s="100"/>
      <c r="M79" s="100"/>
      <c r="N79" s="100"/>
      <c r="O79" s="99"/>
      <c r="P7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9" s="99"/>
      <c r="R79" s="104"/>
      <c r="S79" s="102"/>
    </row>
    <row r="80" spans="1:19" s="90" customFormat="1" x14ac:dyDescent="0.35">
      <c r="A80" s="95"/>
      <c r="B80" s="96"/>
      <c r="C80" s="96"/>
      <c r="D80" s="96"/>
      <c r="E80" s="97"/>
      <c r="F80" s="96"/>
      <c r="G80" s="98"/>
      <c r="H80" s="96"/>
      <c r="I80" s="96"/>
      <c r="J80" s="102"/>
      <c r="K80" s="100"/>
      <c r="L80" s="100"/>
      <c r="M80" s="100"/>
      <c r="N80" s="100"/>
      <c r="O80" s="95"/>
      <c r="P8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0" s="99"/>
      <c r="R80" s="104"/>
      <c r="S80" s="102"/>
    </row>
    <row r="81" spans="1:19" s="90" customFormat="1" x14ac:dyDescent="0.35">
      <c r="A81" s="95"/>
      <c r="B81" s="96"/>
      <c r="C81" s="96"/>
      <c r="D81" s="96"/>
      <c r="E81" s="97"/>
      <c r="F81" s="96"/>
      <c r="G81" s="98"/>
      <c r="H81" s="96"/>
      <c r="I81" s="96"/>
      <c r="J81" s="95"/>
      <c r="K81" s="100"/>
      <c r="L81" s="100"/>
      <c r="M81" s="100"/>
      <c r="N81" s="100"/>
      <c r="O81" s="95"/>
      <c r="P8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1" s="104"/>
      <c r="R81" s="104"/>
      <c r="S81" s="95"/>
    </row>
    <row r="82" spans="1:19" s="90" customFormat="1" x14ac:dyDescent="0.35">
      <c r="A82" s="95"/>
      <c r="B82" s="96"/>
      <c r="C82" s="96"/>
      <c r="D82" s="96"/>
      <c r="E82" s="97"/>
      <c r="F82" s="96"/>
      <c r="G82" s="98"/>
      <c r="H82" s="96"/>
      <c r="I82" s="96"/>
      <c r="J82" s="102"/>
      <c r="K82" s="100"/>
      <c r="L82" s="100"/>
      <c r="M82" s="100"/>
      <c r="N82" s="100"/>
      <c r="O82" s="95"/>
      <c r="P8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2" s="99"/>
      <c r="R82" s="104"/>
      <c r="S82" s="102"/>
    </row>
    <row r="83" spans="1:19" s="90" customFormat="1" x14ac:dyDescent="0.35">
      <c r="A83" s="95"/>
      <c r="B83" s="96"/>
      <c r="C83" s="96"/>
      <c r="D83" s="96"/>
      <c r="E83" s="97"/>
      <c r="F83" s="96"/>
      <c r="G83" s="98"/>
      <c r="H83" s="96"/>
      <c r="I83" s="96"/>
      <c r="J83" s="95"/>
      <c r="K83" s="100"/>
      <c r="L83" s="100"/>
      <c r="M83" s="100"/>
      <c r="N83" s="100"/>
      <c r="O83" s="95"/>
      <c r="P8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3" s="104"/>
      <c r="R83" s="104"/>
      <c r="S83" s="95"/>
    </row>
    <row r="84" spans="1:19" s="90" customFormat="1" x14ac:dyDescent="0.35">
      <c r="A84" s="95"/>
      <c r="B84" s="96"/>
      <c r="C84" s="96"/>
      <c r="D84" s="96"/>
      <c r="E84" s="97"/>
      <c r="F84" s="96"/>
      <c r="G84" s="98"/>
      <c r="H84" s="96"/>
      <c r="I84" s="96"/>
      <c r="J84" s="99"/>
      <c r="K84" s="100"/>
      <c r="L84" s="100"/>
      <c r="M84" s="100"/>
      <c r="N84" s="100"/>
      <c r="O84" s="99"/>
      <c r="P8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4" s="95"/>
      <c r="R84" s="104"/>
      <c r="S84" s="102"/>
    </row>
    <row r="85" spans="1:19" s="90" customFormat="1" x14ac:dyDescent="0.35">
      <c r="A85" s="95"/>
      <c r="B85" s="96"/>
      <c r="C85" s="96"/>
      <c r="D85" s="96"/>
      <c r="E85" s="97"/>
      <c r="F85" s="96"/>
      <c r="G85" s="98"/>
      <c r="H85" s="96"/>
      <c r="I85" s="96"/>
      <c r="J85" s="99"/>
      <c r="K85" s="100"/>
      <c r="L85" s="100"/>
      <c r="M85" s="100"/>
      <c r="N85" s="100"/>
      <c r="O85" s="95"/>
      <c r="P8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5" s="99"/>
      <c r="R85" s="104"/>
      <c r="S85" s="102"/>
    </row>
    <row r="86" spans="1:19" s="90" customFormat="1" x14ac:dyDescent="0.35">
      <c r="A86" s="95"/>
      <c r="B86" s="96"/>
      <c r="C86" s="96"/>
      <c r="D86" s="96"/>
      <c r="E86" s="97"/>
      <c r="F86" s="96"/>
      <c r="G86" s="98"/>
      <c r="H86" s="96"/>
      <c r="I86" s="96"/>
      <c r="J86" s="95"/>
      <c r="K86" s="100"/>
      <c r="L86" s="100"/>
      <c r="M86" s="100"/>
      <c r="N86" s="100"/>
      <c r="O86" s="95"/>
      <c r="P8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6" s="104"/>
      <c r="R86" s="104"/>
      <c r="S86" s="95"/>
    </row>
    <row r="87" spans="1:19" s="90" customFormat="1" x14ac:dyDescent="0.35">
      <c r="A87" s="95"/>
      <c r="B87" s="96"/>
      <c r="C87" s="96"/>
      <c r="D87" s="96"/>
      <c r="E87" s="97"/>
      <c r="F87" s="96"/>
      <c r="G87" s="98"/>
      <c r="H87" s="96"/>
      <c r="I87" s="96"/>
      <c r="J87" s="99"/>
      <c r="K87" s="100"/>
      <c r="L87" s="100"/>
      <c r="M87" s="100"/>
      <c r="N87" s="100"/>
      <c r="O87" s="99"/>
      <c r="P8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7" s="99"/>
      <c r="R87" s="104"/>
      <c r="S87" s="102"/>
    </row>
    <row r="88" spans="1:19" s="90" customFormat="1" x14ac:dyDescent="0.35">
      <c r="A88" s="95"/>
      <c r="B88" s="96"/>
      <c r="C88" s="96"/>
      <c r="D88" s="96"/>
      <c r="E88" s="97"/>
      <c r="F88" s="96"/>
      <c r="G88" s="98"/>
      <c r="H88" s="96"/>
      <c r="I88" s="96"/>
      <c r="J88" s="95"/>
      <c r="K88" s="100"/>
      <c r="L88" s="100"/>
      <c r="M88" s="100"/>
      <c r="N88" s="100"/>
      <c r="O88" s="95"/>
      <c r="P8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8" s="104"/>
      <c r="R88" s="104"/>
      <c r="S88" s="95"/>
    </row>
    <row r="89" spans="1:19" s="90" customFormat="1" x14ac:dyDescent="0.35">
      <c r="A89" s="95"/>
      <c r="B89" s="96"/>
      <c r="C89" s="96"/>
      <c r="D89" s="96"/>
      <c r="E89" s="97"/>
      <c r="F89" s="96"/>
      <c r="G89" s="98"/>
      <c r="H89" s="96"/>
      <c r="I89" s="96"/>
      <c r="J89" s="95"/>
      <c r="K89" s="100"/>
      <c r="L89" s="100"/>
      <c r="M89" s="100"/>
      <c r="N89" s="100"/>
      <c r="O89" s="95"/>
      <c r="P8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9" s="104"/>
      <c r="R89" s="104"/>
      <c r="S89" s="95"/>
    </row>
    <row r="90" spans="1:19" s="90" customFormat="1" x14ac:dyDescent="0.35">
      <c r="A90" s="95"/>
      <c r="B90" s="96"/>
      <c r="C90" s="96"/>
      <c r="D90" s="96"/>
      <c r="E90" s="97"/>
      <c r="F90" s="96"/>
      <c r="G90" s="98"/>
      <c r="H90" s="96"/>
      <c r="I90" s="96"/>
      <c r="J90" s="95"/>
      <c r="K90" s="100"/>
      <c r="L90" s="100"/>
      <c r="M90" s="100"/>
      <c r="N90" s="100"/>
      <c r="O90" s="95"/>
      <c r="P9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0" s="104"/>
      <c r="R90" s="104"/>
      <c r="S90" s="95"/>
    </row>
    <row r="91" spans="1:19" s="90" customFormat="1" x14ac:dyDescent="0.35">
      <c r="A91" s="95"/>
      <c r="B91" s="96"/>
      <c r="C91" s="96"/>
      <c r="D91" s="96"/>
      <c r="E91" s="97"/>
      <c r="F91" s="96"/>
      <c r="G91" s="98"/>
      <c r="H91" s="96"/>
      <c r="I91" s="96"/>
      <c r="J91" s="95"/>
      <c r="K91" s="100"/>
      <c r="L91" s="100"/>
      <c r="M91" s="100"/>
      <c r="N91" s="100"/>
      <c r="O91" s="95"/>
      <c r="P9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1" s="104"/>
      <c r="R91" s="104"/>
      <c r="S91" s="95"/>
    </row>
    <row r="92" spans="1:19" s="90" customFormat="1" x14ac:dyDescent="0.35">
      <c r="A92" s="95"/>
      <c r="B92" s="96"/>
      <c r="C92" s="96"/>
      <c r="D92" s="96"/>
      <c r="E92" s="97"/>
      <c r="F92" s="96"/>
      <c r="G92" s="98"/>
      <c r="H92" s="96"/>
      <c r="I92" s="96"/>
      <c r="J92" s="95"/>
      <c r="K92" s="100"/>
      <c r="L92" s="100"/>
      <c r="M92" s="100"/>
      <c r="N92" s="100"/>
      <c r="O92" s="95"/>
      <c r="P9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2" s="104"/>
      <c r="R92" s="104"/>
      <c r="S92" s="95"/>
    </row>
    <row r="93" spans="1:19" s="90" customFormat="1" x14ac:dyDescent="0.35">
      <c r="A93" s="95"/>
      <c r="B93" s="96"/>
      <c r="C93" s="96"/>
      <c r="D93" s="96"/>
      <c r="E93" s="97"/>
      <c r="F93" s="96"/>
      <c r="G93" s="98"/>
      <c r="H93" s="96"/>
      <c r="I93" s="96"/>
      <c r="J93" s="95"/>
      <c r="K93" s="100"/>
      <c r="L93" s="100"/>
      <c r="M93" s="100"/>
      <c r="N93" s="100"/>
      <c r="O93" s="95"/>
      <c r="P9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3" s="104"/>
      <c r="R93" s="104"/>
      <c r="S93" s="95"/>
    </row>
    <row r="94" spans="1:19" s="90" customFormat="1" x14ac:dyDescent="0.35">
      <c r="A94" s="95"/>
      <c r="B94" s="96"/>
      <c r="C94" s="96"/>
      <c r="D94" s="96"/>
      <c r="E94" s="97"/>
      <c r="F94" s="96"/>
      <c r="G94" s="98"/>
      <c r="H94" s="96"/>
      <c r="I94" s="96"/>
      <c r="J94" s="99"/>
      <c r="K94" s="100"/>
      <c r="L94" s="100"/>
      <c r="M94" s="100"/>
      <c r="N94" s="100"/>
      <c r="O94" s="99"/>
      <c r="P9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4" s="99"/>
      <c r="R94" s="104"/>
      <c r="S94" s="102"/>
    </row>
    <row r="95" spans="1:19" s="90" customFormat="1" x14ac:dyDescent="0.35">
      <c r="A95" s="95"/>
      <c r="B95" s="96"/>
      <c r="C95" s="96"/>
      <c r="D95" s="96"/>
      <c r="E95" s="97"/>
      <c r="F95" s="96"/>
      <c r="G95" s="98"/>
      <c r="H95" s="96"/>
      <c r="I95" s="96"/>
      <c r="J95" s="95"/>
      <c r="K95" s="100"/>
      <c r="L95" s="100"/>
      <c r="M95" s="100"/>
      <c r="N95" s="100"/>
      <c r="O95" s="95"/>
      <c r="P9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5" s="104"/>
      <c r="R95" s="104"/>
      <c r="S95" s="95"/>
    </row>
    <row r="96" spans="1:19" s="90" customFormat="1" x14ac:dyDescent="0.35">
      <c r="A96" s="95"/>
      <c r="B96" s="96"/>
      <c r="C96" s="96"/>
      <c r="D96" s="96"/>
      <c r="E96" s="97"/>
      <c r="F96" s="96"/>
      <c r="G96" s="98"/>
      <c r="H96" s="96"/>
      <c r="I96" s="96"/>
      <c r="J96" s="95"/>
      <c r="K96" s="100"/>
      <c r="L96" s="100"/>
      <c r="M96" s="100"/>
      <c r="N96" s="100"/>
      <c r="O96" s="95"/>
      <c r="P9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6" s="104"/>
      <c r="R96" s="104"/>
      <c r="S96" s="95"/>
    </row>
    <row r="97" spans="1:19" s="90" customFormat="1" x14ac:dyDescent="0.35">
      <c r="A97" s="95"/>
      <c r="B97" s="96"/>
      <c r="C97" s="96"/>
      <c r="D97" s="96"/>
      <c r="E97" s="97"/>
      <c r="F97" s="96"/>
      <c r="G97" s="98"/>
      <c r="H97" s="96"/>
      <c r="I97" s="96"/>
      <c r="J97" s="95"/>
      <c r="K97" s="100"/>
      <c r="L97" s="100"/>
      <c r="M97" s="100"/>
      <c r="N97" s="100"/>
      <c r="O97" s="95"/>
      <c r="P9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7" s="104"/>
      <c r="R97" s="104"/>
      <c r="S97" s="95"/>
    </row>
    <row r="98" spans="1:19" s="90" customFormat="1" x14ac:dyDescent="0.35">
      <c r="A98" s="95"/>
      <c r="B98" s="96"/>
      <c r="C98" s="96"/>
      <c r="D98" s="96"/>
      <c r="E98" s="97"/>
      <c r="F98" s="96"/>
      <c r="G98" s="98"/>
      <c r="H98" s="96"/>
      <c r="I98" s="96"/>
      <c r="J98" s="95"/>
      <c r="K98" s="100"/>
      <c r="L98" s="100"/>
      <c r="M98" s="100"/>
      <c r="N98" s="100"/>
      <c r="O98" s="95"/>
      <c r="P9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8" s="104"/>
      <c r="R98" s="104"/>
      <c r="S98" s="95"/>
    </row>
    <row r="99" spans="1:19" s="90" customFormat="1" x14ac:dyDescent="0.35">
      <c r="A99" s="95"/>
      <c r="B99" s="96"/>
      <c r="C99" s="96"/>
      <c r="D99" s="96"/>
      <c r="E99" s="97"/>
      <c r="F99" s="96"/>
      <c r="G99" s="98"/>
      <c r="H99" s="96"/>
      <c r="I99" s="96"/>
      <c r="J99" s="95"/>
      <c r="K99" s="100"/>
      <c r="L99" s="100"/>
      <c r="M99" s="100"/>
      <c r="N99" s="100"/>
      <c r="O99" s="95"/>
      <c r="P9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9" s="104"/>
      <c r="R99" s="104"/>
      <c r="S99" s="95"/>
    </row>
    <row r="100" spans="1:19" s="90" customFormat="1" x14ac:dyDescent="0.35">
      <c r="A100" s="95"/>
      <c r="B100" s="96"/>
      <c r="C100" s="96"/>
      <c r="D100" s="96"/>
      <c r="E100" s="97"/>
      <c r="F100" s="96"/>
      <c r="G100" s="98"/>
      <c r="H100" s="96"/>
      <c r="I100" s="96"/>
      <c r="J100" s="95"/>
      <c r="K100" s="100"/>
      <c r="L100" s="100"/>
      <c r="M100" s="100"/>
      <c r="N100" s="100"/>
      <c r="O100" s="95"/>
      <c r="P10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0" s="104"/>
      <c r="R100" s="104"/>
      <c r="S100" s="95"/>
    </row>
    <row r="101" spans="1:19" s="91" customFormat="1" x14ac:dyDescent="0.35">
      <c r="A101" s="95"/>
      <c r="B101" s="96"/>
      <c r="C101" s="96"/>
      <c r="D101" s="96"/>
      <c r="E101" s="97"/>
      <c r="F101" s="96"/>
      <c r="G101" s="98"/>
      <c r="H101" s="96"/>
      <c r="I101" s="96"/>
      <c r="J101" s="95"/>
      <c r="K101" s="100"/>
      <c r="L101" s="100"/>
      <c r="M101" s="100"/>
      <c r="N101" s="100"/>
      <c r="O101" s="95"/>
      <c r="P10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1" s="104"/>
      <c r="R101" s="104"/>
      <c r="S101" s="95"/>
    </row>
    <row r="1048576" ht="15" customHeight="1" x14ac:dyDescent="0.35"/>
  </sheetData>
  <sheetProtection formatCells="0" formatColumns="0" formatRows="0" insertHyperlinks="0" sort="0" autoFilter="0" pivotTables="0"/>
  <conditionalFormatting sqref="D1 D2:E101">
    <cfRule type="containsText" dxfId="37" priority="9" operator="containsText" text="Não prioritário">
      <formula>NOT(ISERROR(SEARCH("Não prioritário",D1)))</formula>
    </cfRule>
    <cfRule type="containsText" dxfId="36" priority="10" operator="containsText" text="Prioritário">
      <formula>NOT(ISERROR(SEARCH("Prioritário",D1)))</formula>
    </cfRule>
    <cfRule type="containsText" dxfId="35" priority="11" operator="containsText" text="PDC 1 e 2">
      <formula>NOT(ISERROR(SEARCH("PDC 1 e 2",D1)))</formula>
    </cfRule>
  </conditionalFormatting>
  <conditionalFormatting sqref="G58:G101 H2:H57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{15A772FF-C35B-451B-BC79-ACE6FA9A1703}</x14:id>
        </ext>
      </extLst>
    </cfRule>
  </conditionalFormatting>
  <conditionalFormatting sqref="H1">
    <cfRule type="containsText" dxfId="34" priority="1" operator="containsText" text="Não prioritário">
      <formula>NOT(ISERROR(SEARCH("Não prioritário",H1)))</formula>
    </cfRule>
    <cfRule type="containsText" dxfId="33" priority="2" operator="containsText" text="Prioritário">
      <formula>NOT(ISERROR(SEARCH("Prioritário",H1)))</formula>
    </cfRule>
    <cfRule type="containsText" dxfId="32" priority="3" operator="containsText" text="PDC 1 e 2">
      <formula>NOT(ISERROR(SEARCH("PDC 1 e 2",H1)))</formula>
    </cfRule>
  </conditionalFormatting>
  <conditionalFormatting sqref="O2:O14">
    <cfRule type="cellIs" dxfId="31" priority="5" operator="equal">
      <formula>"Especifique a fonte aqui"</formula>
    </cfRule>
  </conditionalFormatting>
  <dataValidations xWindow="59" yWindow="317" count="7">
    <dataValidation type="whole" allowBlank="1" showInputMessage="1" showErrorMessage="1" prompt="Deve ser inserido apenas o ano de 2021" sqref="B2:B101" xr:uid="{00000000-0002-0000-0000-000000000000}">
      <formula1>2021</formula1>
      <formula2>2021</formula2>
    </dataValidation>
    <dataValidation type="list" allowBlank="1" showInputMessage="1" showErrorMessage="1" sqref="I2:I101" xr:uid="{00000000-0002-0000-0000-000001000000}">
      <formula1>INDIRECT("Op_Area[Área de abrangência]")</formula1>
    </dataValidation>
    <dataValidation type="list" allowBlank="1" showInputMessage="1" showErrorMessage="1" sqref="H2:H101" xr:uid="{00000000-0002-0000-0000-000002000000}">
      <formula1>INDIRECT("Op_Executor[Executor]")</formula1>
    </dataValidation>
    <dataValidation type="decimal" allowBlank="1" showInputMessage="1" showErrorMessage="1" sqref="Q2:R101" xr:uid="{00000000-0002-0000-0000-000003000000}">
      <formula1>0</formula1>
      <formula2>9.99999999999999E+21</formula2>
    </dataValidation>
    <dataValidation type="decimal" allowBlank="1" showInputMessage="1" showErrorMessage="1" sqref="H2:H57 G2:G101" xr:uid="{00000000-0002-0000-0000-000004000000}">
      <formula1>0</formula1>
      <formula2>2</formula2>
    </dataValidation>
    <dataValidation type="decimal" allowBlank="1" showInputMessage="1" showErrorMessage="1" error="Somente são permitidos números." sqref="K2:N101" xr:uid="{00000000-0002-0000-0000-000005000000}">
      <formula1>0</formula1>
      <formula2>999999999</formula2>
    </dataValidation>
    <dataValidation type="custom" showInputMessage="1" showErrorMessage="1" error="Deve haver um valor inserido na coluna &quot;Recursos financeiro estimado&quot; para OUTRAS fontes" sqref="O2:O101" xr:uid="{00000000-0002-0000-0000-000006000000}">
      <formula1>NOT(ISBLANK(N2))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102:U1048576" calculatedColumn="1"/>
    <ignoredError sqref="O7:O101" listDataValidation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A772FF-C35B-451B-BC79-ACE6FA9A17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G58:G101 H2:H57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9" yWindow="317" count="2">
        <x14:dataValidation type="list" allowBlank="1" showInputMessage="1" showErrorMessage="1" xr:uid="{00000000-0002-0000-0000-000007000000}">
          <x14:formula1>
            <xm:f>Operacional!$A$2:$A$33</xm:f>
          </x14:formula1>
          <xm:sqref>C2:C101</xm:sqref>
        </x14:dataValidation>
        <x14:dataValidation type="list" allowBlank="1" showInputMessage="1" showErrorMessage="1" xr:uid="{00000000-0002-0000-0000-000008000000}">
          <x14:formula1>
            <xm:f>OFFSET(Operacional!$AC$37,1,MATCH(C2,Operacional!$AC$37:$BH$37,0)-1,COUNTA(OFFSET(Operacional!$AC$37,1,MATCH(C2,Operacional!$AC$37:$BH$37,0)-1,15)),1)</xm:f>
          </x14:formula1>
          <xm:sqref>D2:D101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U18"/>
  <sheetViews>
    <sheetView showGridLines="0" tabSelected="1" zoomScale="85" zoomScaleNormal="85" workbookViewId="0">
      <pane xSplit="4" ySplit="1" topLeftCell="E3" activePane="bottomRight" state="frozen"/>
      <selection pane="topRight"/>
      <selection pane="bottomLeft"/>
      <selection pane="bottomRight" activeCell="A18" sqref="A18"/>
    </sheetView>
  </sheetViews>
  <sheetFormatPr defaultColWidth="9.1796875" defaultRowHeight="14.5" x14ac:dyDescent="0.35"/>
  <cols>
    <col min="1" max="1" width="10.81640625" customWidth="1"/>
    <col min="2" max="2" width="8.26953125" bestFit="1" customWidth="1"/>
    <col min="3" max="3" width="21.1796875" style="141" customWidth="1"/>
    <col min="4" max="4" width="14.7265625" style="141" customWidth="1"/>
    <col min="5" max="5" width="58.81640625" style="7" customWidth="1"/>
    <col min="6" max="6" width="110.54296875" style="10" customWidth="1"/>
    <col min="7" max="7" width="18.81640625" bestFit="1" customWidth="1"/>
    <col min="8" max="8" width="22" style="11" customWidth="1"/>
    <col min="9" max="9" width="18.1796875" style="11" customWidth="1"/>
    <col min="10" max="10" width="122" style="11" bestFit="1" customWidth="1"/>
    <col min="11" max="11" width="16.26953125" customWidth="1"/>
    <col min="12" max="13" width="21.81640625" customWidth="1"/>
    <col min="14" max="15" width="22.7265625" customWidth="1"/>
    <col min="16" max="16" width="17.54296875" customWidth="1"/>
    <col min="17" max="17" width="11.453125" customWidth="1"/>
    <col min="18" max="18" width="12.453125" customWidth="1"/>
    <col min="19" max="19" width="16.26953125" customWidth="1"/>
    <col min="21" max="21" width="12.54296875" bestFit="1" customWidth="1"/>
    <col min="23" max="23" width="16.26953125" customWidth="1"/>
    <col min="27" max="27" width="22.7265625" customWidth="1"/>
    <col min="28" max="28" width="10.81640625" customWidth="1"/>
  </cols>
  <sheetData>
    <row r="1" spans="1:21" s="76" customFormat="1" ht="73" thickBot="1" x14ac:dyDescent="0.4">
      <c r="A1" s="67" t="s">
        <v>0</v>
      </c>
      <c r="B1" s="67" t="s">
        <v>1</v>
      </c>
      <c r="C1" s="68" t="s">
        <v>2</v>
      </c>
      <c r="D1" s="69" t="s">
        <v>3</v>
      </c>
      <c r="E1" s="70" t="s">
        <v>4</v>
      </c>
      <c r="F1" s="142" t="s">
        <v>5</v>
      </c>
      <c r="G1" s="70" t="s">
        <v>48</v>
      </c>
      <c r="H1" s="70" t="s">
        <v>7</v>
      </c>
      <c r="I1" s="70" t="s">
        <v>8</v>
      </c>
      <c r="J1" s="70" t="s">
        <v>9</v>
      </c>
      <c r="K1" s="71" t="s">
        <v>10</v>
      </c>
      <c r="L1" s="72" t="s">
        <v>11</v>
      </c>
      <c r="M1" s="71" t="s">
        <v>12</v>
      </c>
      <c r="N1" s="72" t="s">
        <v>13</v>
      </c>
      <c r="O1" s="81" t="s">
        <v>14</v>
      </c>
      <c r="P1" s="73" t="s">
        <v>15</v>
      </c>
      <c r="Q1" s="74" t="s">
        <v>16</v>
      </c>
      <c r="R1" s="74" t="s">
        <v>17</v>
      </c>
      <c r="S1" s="75" t="s">
        <v>18</v>
      </c>
      <c r="U1" s="77"/>
    </row>
    <row r="2" spans="1:21" s="79" customFormat="1" ht="15" hidden="1" thickBot="1" x14ac:dyDescent="0.4">
      <c r="A2" s="105" t="s">
        <v>235</v>
      </c>
      <c r="B2" s="96">
        <v>2022</v>
      </c>
      <c r="C2" s="96" t="s">
        <v>62</v>
      </c>
      <c r="D2" s="96" t="s">
        <v>21</v>
      </c>
      <c r="E2" s="96" t="s">
        <v>236</v>
      </c>
      <c r="F2" s="96" t="s">
        <v>243</v>
      </c>
      <c r="G2" s="98"/>
      <c r="H2" s="125"/>
      <c r="I2" s="127" t="s">
        <v>151</v>
      </c>
      <c r="J2" s="96" t="s">
        <v>257</v>
      </c>
      <c r="K2" s="100"/>
      <c r="L2" s="100">
        <v>250000</v>
      </c>
      <c r="M2" s="100"/>
      <c r="N2" s="100"/>
      <c r="O2" s="99"/>
      <c r="P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250000</v>
      </c>
      <c r="Q2" s="109"/>
      <c r="R2" s="109"/>
      <c r="S2" s="110"/>
      <c r="U2" s="79" t="b">
        <f>NOT(ISBLANK(N2))</f>
        <v>0</v>
      </c>
    </row>
    <row r="3" spans="1:21" s="79" customFormat="1" ht="15" thickBot="1" x14ac:dyDescent="0.4">
      <c r="A3" s="105" t="s">
        <v>250</v>
      </c>
      <c r="B3" s="96">
        <v>2022</v>
      </c>
      <c r="C3" s="96" t="s">
        <v>68</v>
      </c>
      <c r="D3" s="96" t="s">
        <v>21</v>
      </c>
      <c r="E3" s="96" t="s">
        <v>237</v>
      </c>
      <c r="F3" s="96" t="s">
        <v>244</v>
      </c>
      <c r="G3" s="106"/>
      <c r="H3" s="125" t="s">
        <v>145</v>
      </c>
      <c r="I3" s="125" t="s">
        <v>152</v>
      </c>
      <c r="J3" s="96" t="s">
        <v>258</v>
      </c>
      <c r="K3" s="100">
        <v>170000</v>
      </c>
      <c r="L3" s="100"/>
      <c r="M3" s="100"/>
      <c r="N3" s="100"/>
      <c r="O3" s="99"/>
      <c r="P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170000</v>
      </c>
      <c r="Q3" s="109"/>
      <c r="R3" s="109"/>
      <c r="S3" s="110"/>
    </row>
    <row r="4" spans="1:21" s="79" customFormat="1" ht="15" thickBot="1" x14ac:dyDescent="0.4">
      <c r="A4" s="105" t="s">
        <v>251</v>
      </c>
      <c r="B4" s="96">
        <v>2022</v>
      </c>
      <c r="C4" s="96" t="s">
        <v>28</v>
      </c>
      <c r="D4" s="96" t="s">
        <v>29</v>
      </c>
      <c r="E4" s="96" t="s">
        <v>30</v>
      </c>
      <c r="F4" s="96" t="s">
        <v>245</v>
      </c>
      <c r="G4" s="106"/>
      <c r="H4" s="126" t="s">
        <v>32</v>
      </c>
      <c r="I4" s="126" t="s">
        <v>32</v>
      </c>
      <c r="J4" s="96" t="s">
        <v>259</v>
      </c>
      <c r="K4" s="100">
        <v>260000</v>
      </c>
      <c r="L4" s="100"/>
      <c r="M4" s="100"/>
      <c r="N4" s="100"/>
      <c r="O4" s="99"/>
      <c r="P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260000</v>
      </c>
      <c r="Q4" s="109"/>
      <c r="R4" s="109"/>
      <c r="S4" s="110"/>
    </row>
    <row r="5" spans="1:21" s="79" customFormat="1" ht="15" thickBot="1" x14ac:dyDescent="0.4">
      <c r="A5" s="105" t="s">
        <v>252</v>
      </c>
      <c r="B5" s="96">
        <v>2022</v>
      </c>
      <c r="C5" s="96" t="s">
        <v>78</v>
      </c>
      <c r="D5" s="96" t="s">
        <v>29</v>
      </c>
      <c r="E5" s="96" t="s">
        <v>238</v>
      </c>
      <c r="F5" s="96" t="s">
        <v>246</v>
      </c>
      <c r="G5" s="106"/>
      <c r="H5" s="126" t="s">
        <v>32</v>
      </c>
      <c r="I5" s="126" t="s">
        <v>32</v>
      </c>
      <c r="J5" s="96" t="s">
        <v>260</v>
      </c>
      <c r="K5" s="100">
        <v>250000</v>
      </c>
      <c r="L5" s="100"/>
      <c r="M5" s="100"/>
      <c r="N5" s="100"/>
      <c r="O5" s="99"/>
      <c r="P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250000</v>
      </c>
      <c r="Q5" s="109"/>
      <c r="R5" s="109"/>
      <c r="S5" s="110"/>
    </row>
    <row r="6" spans="1:21" s="79" customFormat="1" ht="15" thickBot="1" x14ac:dyDescent="0.4">
      <c r="A6" s="105" t="s">
        <v>253</v>
      </c>
      <c r="B6" s="96">
        <v>2022</v>
      </c>
      <c r="C6" s="96" t="s">
        <v>81</v>
      </c>
      <c r="D6" s="96" t="s">
        <v>29</v>
      </c>
      <c r="E6" s="96" t="s">
        <v>239</v>
      </c>
      <c r="F6" s="96" t="s">
        <v>247</v>
      </c>
      <c r="G6" s="106"/>
      <c r="H6" s="126" t="s">
        <v>32</v>
      </c>
      <c r="I6" s="126" t="s">
        <v>32</v>
      </c>
      <c r="J6" s="96" t="s">
        <v>261</v>
      </c>
      <c r="K6" s="100"/>
      <c r="L6" s="100">
        <v>288866.7</v>
      </c>
      <c r="M6" s="100"/>
      <c r="N6" s="100"/>
      <c r="O6" s="99"/>
      <c r="P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288866.7</v>
      </c>
      <c r="Q6" s="109"/>
      <c r="R6" s="109"/>
      <c r="S6" s="110"/>
    </row>
    <row r="7" spans="1:21" s="79" customFormat="1" ht="15" thickBot="1" x14ac:dyDescent="0.4">
      <c r="A7" s="105" t="s">
        <v>254</v>
      </c>
      <c r="B7" s="96">
        <v>2022</v>
      </c>
      <c r="C7" s="96" t="s">
        <v>44</v>
      </c>
      <c r="D7" s="96" t="s">
        <v>29</v>
      </c>
      <c r="E7" s="96" t="s">
        <v>240</v>
      </c>
      <c r="F7" s="96" t="s">
        <v>46</v>
      </c>
      <c r="G7" s="106"/>
      <c r="H7" s="126" t="s">
        <v>32</v>
      </c>
      <c r="I7" s="126" t="s">
        <v>32</v>
      </c>
      <c r="J7" s="96" t="s">
        <v>262</v>
      </c>
      <c r="K7" s="100">
        <v>170000</v>
      </c>
      <c r="L7" s="100"/>
      <c r="M7" s="100"/>
      <c r="N7" s="100"/>
      <c r="O7" s="99"/>
      <c r="P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170000</v>
      </c>
      <c r="Q7" s="109"/>
      <c r="R7" s="109"/>
      <c r="S7" s="110"/>
    </row>
    <row r="8" spans="1:21" s="79" customFormat="1" ht="15" thickBot="1" x14ac:dyDescent="0.4">
      <c r="A8" s="105" t="s">
        <v>255</v>
      </c>
      <c r="B8" s="96">
        <v>2022</v>
      </c>
      <c r="C8" s="96" t="s">
        <v>93</v>
      </c>
      <c r="D8" s="96" t="s">
        <v>35</v>
      </c>
      <c r="E8" s="96" t="s">
        <v>241</v>
      </c>
      <c r="F8" s="96" t="s">
        <v>248</v>
      </c>
      <c r="G8" s="106"/>
      <c r="H8" s="126" t="s">
        <v>32</v>
      </c>
      <c r="I8" s="126" t="s">
        <v>32</v>
      </c>
      <c r="J8" s="96" t="s">
        <v>263</v>
      </c>
      <c r="K8" s="100"/>
      <c r="L8" s="100">
        <v>200000</v>
      </c>
      <c r="M8" s="100"/>
      <c r="N8" s="100"/>
      <c r="O8" s="99"/>
      <c r="P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200000</v>
      </c>
      <c r="Q8" s="109"/>
      <c r="R8" s="109"/>
      <c r="S8" s="110"/>
    </row>
    <row r="9" spans="1:21" s="79" customFormat="1" ht="44" hidden="1" thickBot="1" x14ac:dyDescent="0.4">
      <c r="A9" s="105" t="s">
        <v>256</v>
      </c>
      <c r="B9" s="96">
        <v>2022</v>
      </c>
      <c r="C9" s="96" t="s">
        <v>96</v>
      </c>
      <c r="D9" s="96" t="s">
        <v>35</v>
      </c>
      <c r="E9" s="96" t="s">
        <v>242</v>
      </c>
      <c r="F9" s="96" t="s">
        <v>249</v>
      </c>
      <c r="G9" s="106"/>
      <c r="H9" s="125"/>
      <c r="I9" s="125" t="s">
        <v>152</v>
      </c>
      <c r="J9" s="96" t="s">
        <v>258</v>
      </c>
      <c r="K9" s="100">
        <v>150000</v>
      </c>
      <c r="L9" s="100"/>
      <c r="M9" s="100"/>
      <c r="N9" s="100"/>
      <c r="O9" s="99"/>
      <c r="P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150000</v>
      </c>
      <c r="Q9" s="109">
        <v>150000</v>
      </c>
      <c r="R9" s="109">
        <v>0</v>
      </c>
      <c r="S9" s="110" t="s">
        <v>268</v>
      </c>
    </row>
    <row r="10" spans="1:21" s="79" customFormat="1" ht="29.5" thickBot="1" x14ac:dyDescent="0.4">
      <c r="A10" s="105" t="s">
        <v>269</v>
      </c>
      <c r="B10" s="134">
        <v>2023</v>
      </c>
      <c r="C10" s="134" t="s">
        <v>62</v>
      </c>
      <c r="D10" s="134" t="s">
        <v>21</v>
      </c>
      <c r="E10" s="128" t="s">
        <v>270</v>
      </c>
      <c r="F10" s="157" t="s">
        <v>271</v>
      </c>
      <c r="G10" s="106"/>
      <c r="H10" s="126" t="s">
        <v>272</v>
      </c>
      <c r="I10" s="126" t="s">
        <v>152</v>
      </c>
      <c r="J10" s="130" t="s">
        <v>277</v>
      </c>
      <c r="K10" s="100">
        <v>200197.43</v>
      </c>
      <c r="L10" s="100"/>
      <c r="M10" s="100"/>
      <c r="N10" s="100"/>
      <c r="O10" s="99"/>
      <c r="P1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200197.43</v>
      </c>
      <c r="Q10" s="109"/>
      <c r="R10" s="109"/>
      <c r="S10" s="110"/>
    </row>
    <row r="11" spans="1:21" s="79" customFormat="1" ht="19.5" customHeight="1" thickBot="1" x14ac:dyDescent="0.4">
      <c r="A11" s="105" t="s">
        <v>273</v>
      </c>
      <c r="B11" s="134">
        <v>2023</v>
      </c>
      <c r="C11" s="134" t="s">
        <v>62</v>
      </c>
      <c r="D11" s="134" t="s">
        <v>21</v>
      </c>
      <c r="E11" s="128" t="s">
        <v>274</v>
      </c>
      <c r="F11" s="97" t="s">
        <v>275</v>
      </c>
      <c r="G11" s="106"/>
      <c r="H11" s="126" t="s">
        <v>272</v>
      </c>
      <c r="I11" s="126" t="s">
        <v>152</v>
      </c>
      <c r="J11" s="130" t="s">
        <v>277</v>
      </c>
      <c r="K11" s="100"/>
      <c r="L11" s="100">
        <v>280000</v>
      </c>
      <c r="M11" s="100"/>
      <c r="N11" s="100"/>
      <c r="O11" s="99"/>
      <c r="P1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280000</v>
      </c>
      <c r="Q11" s="109"/>
      <c r="R11" s="109"/>
      <c r="S11" s="110"/>
    </row>
    <row r="12" spans="1:21" s="79" customFormat="1" ht="24" customHeight="1" thickBot="1" x14ac:dyDescent="0.4">
      <c r="A12" s="105" t="s">
        <v>251</v>
      </c>
      <c r="B12" s="134">
        <v>2023</v>
      </c>
      <c r="C12" s="134" t="s">
        <v>62</v>
      </c>
      <c r="D12" s="134" t="s">
        <v>21</v>
      </c>
      <c r="E12" s="128" t="s">
        <v>276</v>
      </c>
      <c r="F12" s="97" t="s">
        <v>271</v>
      </c>
      <c r="G12" s="106"/>
      <c r="H12" s="126" t="s">
        <v>32</v>
      </c>
      <c r="I12" s="126" t="s">
        <v>32</v>
      </c>
      <c r="J12" s="130" t="s">
        <v>278</v>
      </c>
      <c r="K12" s="100">
        <v>170000</v>
      </c>
      <c r="L12" s="100"/>
      <c r="M12" s="100"/>
      <c r="N12" s="100"/>
      <c r="O12" s="99"/>
      <c r="P1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170000</v>
      </c>
      <c r="Q12" s="109"/>
      <c r="R12" s="109"/>
      <c r="S12" s="110"/>
    </row>
    <row r="13" spans="1:21" s="133" customFormat="1" ht="101.25" customHeight="1" thickBot="1" x14ac:dyDescent="0.4">
      <c r="A13" s="129" t="s">
        <v>279</v>
      </c>
      <c r="B13" s="134">
        <v>2023</v>
      </c>
      <c r="C13" s="134" t="s">
        <v>81</v>
      </c>
      <c r="D13" s="134" t="s">
        <v>29</v>
      </c>
      <c r="E13" s="144" t="s">
        <v>280</v>
      </c>
      <c r="F13" s="143" t="s">
        <v>281</v>
      </c>
      <c r="G13" s="136"/>
      <c r="H13" s="126" t="s">
        <v>32</v>
      </c>
      <c r="I13" s="126" t="s">
        <v>32</v>
      </c>
      <c r="J13" s="135" t="s">
        <v>282</v>
      </c>
      <c r="K13" s="137">
        <v>400000</v>
      </c>
      <c r="L13" s="137">
        <v>300000</v>
      </c>
      <c r="M13" s="137"/>
      <c r="N13" s="137"/>
      <c r="O13" s="138"/>
      <c r="P13" s="131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700000</v>
      </c>
      <c r="Q13" s="132"/>
      <c r="R13" s="132"/>
      <c r="S13" s="139"/>
    </row>
    <row r="14" spans="1:21" s="79" customFormat="1" ht="44" thickBot="1" x14ac:dyDescent="0.4">
      <c r="A14" s="105" t="s">
        <v>283</v>
      </c>
      <c r="B14" s="134">
        <v>2023</v>
      </c>
      <c r="C14" s="134" t="s">
        <v>44</v>
      </c>
      <c r="D14" s="134" t="s">
        <v>29</v>
      </c>
      <c r="E14" s="128" t="s">
        <v>284</v>
      </c>
      <c r="F14" s="157" t="s">
        <v>285</v>
      </c>
      <c r="G14" s="106"/>
      <c r="H14" s="126" t="s">
        <v>32</v>
      </c>
      <c r="I14" s="126" t="s">
        <v>32</v>
      </c>
      <c r="J14" s="134" t="s">
        <v>286</v>
      </c>
      <c r="K14" s="100">
        <v>300000</v>
      </c>
      <c r="L14" s="100"/>
      <c r="M14" s="100"/>
      <c r="N14" s="100"/>
      <c r="O14" s="99"/>
      <c r="P1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300000</v>
      </c>
      <c r="Q14" s="109"/>
      <c r="R14" s="109"/>
      <c r="S14" s="110"/>
    </row>
    <row r="15" spans="1:21" s="79" customFormat="1" ht="87" hidden="1" x14ac:dyDescent="0.35">
      <c r="A15" s="105" t="s">
        <v>264</v>
      </c>
      <c r="B15" s="96">
        <v>2023</v>
      </c>
      <c r="C15" s="96" t="s">
        <v>72</v>
      </c>
      <c r="D15" s="96" t="s">
        <v>21</v>
      </c>
      <c r="E15" s="96" t="s">
        <v>266</v>
      </c>
      <c r="F15" s="96" t="s">
        <v>265</v>
      </c>
      <c r="G15" s="106"/>
      <c r="H15" s="96"/>
      <c r="I15" s="107" t="s">
        <v>151</v>
      </c>
      <c r="J15" s="140" t="s">
        <v>258</v>
      </c>
      <c r="K15" s="100">
        <v>400000</v>
      </c>
      <c r="L15" s="100"/>
      <c r="M15" s="100"/>
      <c r="N15" s="100"/>
      <c r="O15" s="99"/>
      <c r="P1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400000</v>
      </c>
      <c r="Q15" s="109">
        <v>851322.1</v>
      </c>
      <c r="R15" s="109">
        <v>0</v>
      </c>
      <c r="S15" s="110" t="s">
        <v>267</v>
      </c>
    </row>
    <row r="16" spans="1:21" s="155" customFormat="1" ht="83.25" customHeight="1" x14ac:dyDescent="0.35">
      <c r="A16" s="145" t="s">
        <v>290</v>
      </c>
      <c r="B16" s="146">
        <v>2023</v>
      </c>
      <c r="C16" s="146" t="s">
        <v>78</v>
      </c>
      <c r="D16" s="146" t="s">
        <v>35</v>
      </c>
      <c r="E16" s="147" t="s">
        <v>292</v>
      </c>
      <c r="F16" s="158" t="s">
        <v>293</v>
      </c>
      <c r="G16" s="148"/>
      <c r="H16" s="146" t="s">
        <v>32</v>
      </c>
      <c r="I16" s="149" t="s">
        <v>32</v>
      </c>
      <c r="J16" s="146" t="s">
        <v>32</v>
      </c>
      <c r="K16" s="150">
        <v>308323.15000000002</v>
      </c>
      <c r="L16" s="156"/>
      <c r="M16" s="150"/>
      <c r="N16" s="150"/>
      <c r="O16" s="151"/>
      <c r="P16" s="152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308323.15000000002</v>
      </c>
      <c r="Q16" s="153"/>
      <c r="R16" s="153"/>
      <c r="S16" s="154"/>
    </row>
    <row r="17" spans="1:19" s="79" customFormat="1" ht="73.5" customHeight="1" x14ac:dyDescent="0.35">
      <c r="A17" s="105" t="s">
        <v>291</v>
      </c>
      <c r="B17" s="134">
        <v>2023</v>
      </c>
      <c r="C17" s="134" t="s">
        <v>91</v>
      </c>
      <c r="D17" s="134" t="s">
        <v>35</v>
      </c>
      <c r="E17" s="128" t="s">
        <v>295</v>
      </c>
      <c r="F17" s="157" t="s">
        <v>294</v>
      </c>
      <c r="G17" s="106"/>
      <c r="H17" s="134" t="s">
        <v>32</v>
      </c>
      <c r="I17" s="108" t="s">
        <v>32</v>
      </c>
      <c r="J17" s="134" t="s">
        <v>32</v>
      </c>
      <c r="K17" s="100">
        <v>179324.92</v>
      </c>
      <c r="L17" s="137"/>
      <c r="M17" s="100"/>
      <c r="N17" s="100"/>
      <c r="O17" s="99"/>
      <c r="P1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179324.92</v>
      </c>
      <c r="Q17" s="109"/>
      <c r="R17" s="109"/>
      <c r="S17" s="110"/>
    </row>
    <row r="18" spans="1:19" s="79" customFormat="1" ht="58" x14ac:dyDescent="0.35">
      <c r="A18" s="105" t="s">
        <v>287</v>
      </c>
      <c r="B18" s="134">
        <v>2023</v>
      </c>
      <c r="C18" s="134" t="s">
        <v>93</v>
      </c>
      <c r="D18" s="134" t="s">
        <v>29</v>
      </c>
      <c r="E18" s="128" t="s">
        <v>288</v>
      </c>
      <c r="F18" s="157" t="s">
        <v>289</v>
      </c>
      <c r="G18" s="106"/>
      <c r="H18" s="134" t="s">
        <v>32</v>
      </c>
      <c r="I18" s="108" t="s">
        <v>32</v>
      </c>
      <c r="J18" s="134" t="s">
        <v>32</v>
      </c>
      <c r="K18" s="100"/>
      <c r="L18" s="137">
        <v>1113141.6499999999</v>
      </c>
      <c r="M18" s="100"/>
      <c r="N18" s="100"/>
      <c r="O18" s="99"/>
      <c r="P1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1113141.6499999999</v>
      </c>
      <c r="Q18" s="109"/>
      <c r="R18" s="109"/>
      <c r="S18" s="110"/>
    </row>
  </sheetData>
  <sheetProtection insertRows="0" insertHyperlinks="0" deleteRows="0" sort="0"/>
  <phoneticPr fontId="6" type="noConversion"/>
  <conditionalFormatting sqref="D1:D18">
    <cfRule type="containsText" dxfId="30" priority="53" operator="containsText" text="Não prioritário">
      <formula>NOT(ISERROR(SEARCH("Não prioritário",D1)))</formula>
    </cfRule>
    <cfRule type="containsText" dxfId="29" priority="54" operator="containsText" text="Prioritário">
      <formula>NOT(ISERROR(SEARCH("Prioritário",D1)))</formula>
    </cfRule>
    <cfRule type="containsText" dxfId="28" priority="55" operator="containsText" text="PDC 1 e 2">
      <formula>NOT(ISERROR(SEARCH("PDC 1 e 2",D1)))</formula>
    </cfRule>
  </conditionalFormatting>
  <conditionalFormatting sqref="D2:D18">
    <cfRule type="containsText" dxfId="27" priority="34" operator="containsText" text="Não prioritário">
      <formula>NOT(ISERROR(SEARCH("Não prioritário",D2)))</formula>
    </cfRule>
    <cfRule type="containsText" dxfId="26" priority="35" operator="containsText" text="Prioritário">
      <formula>NOT(ISERROR(SEARCH("Prioritário",D2)))</formula>
    </cfRule>
    <cfRule type="containsText" dxfId="25" priority="36" operator="containsText" text="PDC 1 e 2">
      <formula>NOT(ISERROR(SEARCH("PDC 1 e 2",D2)))</formula>
    </cfRule>
  </conditionalFormatting>
  <conditionalFormatting sqref="D16">
    <cfRule type="containsText" dxfId="6" priority="11" operator="containsText" text="Não prioritário">
      <formula>NOT(ISERROR(SEARCH("Não prioritário",D16)))</formula>
    </cfRule>
    <cfRule type="containsText" dxfId="5" priority="12" operator="containsText" text="Prioritário">
      <formula>NOT(ISERROR(SEARCH("Prioritário",D16)))</formula>
    </cfRule>
    <cfRule type="containsText" dxfId="4" priority="13" operator="containsText" text="PDC 1 e 2">
      <formula>NOT(ISERROR(SEARCH("PDC 1 e 2",D16)))</formula>
    </cfRule>
  </conditionalFormatting>
  <conditionalFormatting sqref="D17">
    <cfRule type="containsText" dxfId="3" priority="1" operator="containsText" text="Não prioritário">
      <formula>NOT(ISERROR(SEARCH("Não prioritário",D17)))</formula>
    </cfRule>
    <cfRule type="containsText" dxfId="2" priority="2" operator="containsText" text="Prioritário">
      <formula>NOT(ISERROR(SEARCH("Prioritário",D17)))</formula>
    </cfRule>
    <cfRule type="containsText" dxfId="1" priority="3" operator="containsText" text="PDC 1 e 2">
      <formula>NOT(ISERROR(SEARCH("PDC 1 e 2",D17)))</formula>
    </cfRule>
  </conditionalFormatting>
  <conditionalFormatting sqref="G3:G18">
    <cfRule type="dataBar" priority="6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{A98688E9-BB22-45AC-B7EA-F43E3BBE9D22}</x14:id>
        </ext>
      </extLst>
    </cfRule>
  </conditionalFormatting>
  <conditionalFormatting sqref="G16">
    <cfRule type="dataBar" priority="1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{D2E5416A-AC1B-4CFE-B385-48A9128C3EF6}</x14:id>
        </ext>
      </extLst>
    </cfRule>
  </conditionalFormatting>
  <conditionalFormatting sqref="G17">
    <cfRule type="dataBar" priority="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{6393A381-702F-43F9-B810-BE721444F5ED}</x14:id>
        </ext>
      </extLst>
    </cfRule>
  </conditionalFormatting>
  <conditionalFormatting sqref="O2:O18">
    <cfRule type="cellIs" dxfId="0" priority="15" operator="equal">
      <formula>"Especifique a fonte aqui"</formula>
    </cfRule>
  </conditionalFormatting>
  <dataValidations count="7">
    <dataValidation type="list" allowBlank="1" showInputMessage="1" showErrorMessage="1" sqref="H15:H18 H17" xr:uid="{00000000-0002-0000-0100-000001000000}">
      <formula1>INDIRECT("Op_Executor[Executor]")</formula1>
    </dataValidation>
    <dataValidation type="list" allowBlank="1" showInputMessage="1" showErrorMessage="1" sqref="J15:J18 J17" xr:uid="{00000000-0002-0000-0100-000002000000}">
      <formula1>INDIRECT("Op_Area[Área de abrangência]")</formula1>
    </dataValidation>
    <dataValidation type="list" allowBlank="1" showInputMessage="1" showErrorMessage="1" sqref="B17 B2:B18" xr:uid="{00000000-0002-0000-0100-000000000000}">
      <formula1>"2022,2023"</formula1>
    </dataValidation>
    <dataValidation type="decimal" allowBlank="1" showInputMessage="1" showErrorMessage="1" sqref="Q17:R17 Q2:R18" xr:uid="{00000000-0002-0000-0100-000003000000}">
      <formula1>0</formula1>
      <formula2>99999999999999900000</formula2>
    </dataValidation>
    <dataValidation type="decimal" operator="greaterThan" allowBlank="1" showInputMessage="1" showErrorMessage="1" error="Somente são permitidos números." sqref="K17:N17 K2:N18" xr:uid="{00000000-0002-0000-0100-000004000000}">
      <formula1>0</formula1>
    </dataValidation>
    <dataValidation type="decimal" allowBlank="1" showInputMessage="1" showErrorMessage="1" error="Digite um número para repsentar um valor de 0% a 200%_x000a__x000a_" sqref="G17 G2:G18" xr:uid="{00000000-0002-0000-0100-000005000000}">
      <formula1>0</formula1>
      <formula2>2</formula2>
    </dataValidation>
    <dataValidation type="custom" showInputMessage="1" showErrorMessage="1" sqref="O2:O18" xr:uid="{00000000-0002-0000-0100-000006000000}">
      <formula1>NOT(ISBLANK(N2))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O3 O5:O9 O18 O15" listDataValidation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688E9-BB22-45AC-B7EA-F43E3BBE9D2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G3:G18</xm:sqref>
        </x14:conditionalFormatting>
        <x14:conditionalFormatting xmlns:xm="http://schemas.microsoft.com/office/excel/2006/main">
          <x14:cfRule type="dataBar" id="{D2E5416A-AC1B-4CFE-B385-48A9128C3EF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6393A381-702F-43F9-B810-BE721444F5E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8000000}">
          <x14:formula1>
            <xm:f>Operacional!$D$2:$D$11</xm:f>
          </x14:formula1>
          <xm:sqref>I19:I332</xm:sqref>
        </x14:dataValidation>
        <x14:dataValidation type="list" allowBlank="1" showInputMessage="1" showErrorMessage="1" xr:uid="{00000000-0002-0000-0100-00000A000000}">
          <x14:formula1>
            <xm:f>Operacional!$E$2:$E$4</xm:f>
          </x14:formula1>
          <xm:sqref>H19:H336</xm:sqref>
        </x14:dataValidation>
        <x14:dataValidation type="list" allowBlank="1" showInputMessage="1" showErrorMessage="1" xr:uid="{00000000-0002-0000-0100-000007000000}">
          <x14:formula1>
            <xm:f>Operacional!$B$2:$B$27</xm:f>
          </x14:formula1>
          <xm:sqref>C17 C2:C18</xm:sqref>
        </x14:dataValidation>
        <x14:dataValidation type="list" allowBlank="1" showInputMessage="1" showErrorMessage="1" xr:uid="{00000000-0002-0000-0100-000009000000}">
          <x14:formula1>
            <xm:f>OFFSET(Operacional!$A$37,1,MATCH(C2,Operacional!$A$37:$Z$37,0)-1,COUNTA(OFFSET(Operacional!$A$37,1,MATCH(C2,Operacional!$A$37:$Z$37,0)-1,15)),1)</xm:f>
          </x14:formula1>
          <xm:sqref>D2:D18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4"/>
  <dimension ref="A1:S45"/>
  <sheetViews>
    <sheetView showGridLines="0" topLeftCell="I1" workbookViewId="0">
      <pane ySplit="2" topLeftCell="A15" activePane="bottomLeft" state="frozen"/>
      <selection pane="bottomLeft" activeCell="N24" sqref="N24"/>
    </sheetView>
  </sheetViews>
  <sheetFormatPr defaultRowHeight="14.5" x14ac:dyDescent="0.35"/>
  <cols>
    <col min="1" max="1" width="23.7265625" customWidth="1"/>
    <col min="2" max="2" width="16.1796875" bestFit="1" customWidth="1"/>
    <col min="3" max="4" width="21.453125" customWidth="1"/>
    <col min="5" max="5" width="15.1796875" bestFit="1" customWidth="1"/>
    <col min="6" max="6" width="19.7265625" style="9" customWidth="1"/>
    <col min="7" max="7" width="6" customWidth="1"/>
    <col min="8" max="8" width="25" customWidth="1"/>
    <col min="9" max="9" width="15" customWidth="1"/>
    <col min="10" max="11" width="17.7265625" style="9" customWidth="1"/>
    <col min="12" max="12" width="14.1796875" style="9" bestFit="1" customWidth="1"/>
    <col min="13" max="13" width="11.1796875" bestFit="1" customWidth="1"/>
    <col min="15" max="15" width="17.26953125" bestFit="1" customWidth="1"/>
    <col min="16" max="16" width="17.26953125" customWidth="1"/>
    <col min="17" max="18" width="11.1796875" bestFit="1" customWidth="1"/>
    <col min="19" max="19" width="32.26953125" bestFit="1" customWidth="1"/>
  </cols>
  <sheetData>
    <row r="1" spans="1:19" ht="18.5" x14ac:dyDescent="0.35">
      <c r="A1" s="46" t="s">
        <v>49</v>
      </c>
      <c r="B1" s="14"/>
      <c r="C1" s="15" t="s">
        <v>50</v>
      </c>
      <c r="D1" s="15"/>
      <c r="E1" s="15"/>
      <c r="F1" s="16"/>
      <c r="H1" s="47" t="s">
        <v>51</v>
      </c>
      <c r="I1" s="52" t="s">
        <v>52</v>
      </c>
      <c r="J1" s="50"/>
      <c r="K1" s="50"/>
      <c r="L1" s="52"/>
      <c r="M1" s="53"/>
      <c r="N1" s="48" t="s">
        <v>53</v>
      </c>
      <c r="O1" s="48"/>
      <c r="P1" s="48"/>
      <c r="Q1" s="48"/>
      <c r="R1" s="49"/>
      <c r="S1" s="37" t="s">
        <v>54</v>
      </c>
    </row>
    <row r="2" spans="1:19" x14ac:dyDescent="0.35">
      <c r="A2" s="13" t="s">
        <v>2</v>
      </c>
      <c r="B2" s="13" t="s">
        <v>55</v>
      </c>
      <c r="C2" s="13" t="s">
        <v>56</v>
      </c>
      <c r="D2" s="13" t="s">
        <v>57</v>
      </c>
      <c r="E2" s="13" t="s">
        <v>58</v>
      </c>
      <c r="F2" s="13" t="s">
        <v>59</v>
      </c>
      <c r="H2" s="39" t="s">
        <v>2</v>
      </c>
      <c r="I2" s="54" t="s">
        <v>55</v>
      </c>
      <c r="J2" s="54" t="s">
        <v>56</v>
      </c>
      <c r="K2" s="54" t="s">
        <v>57</v>
      </c>
      <c r="L2" s="54" t="s">
        <v>58</v>
      </c>
      <c r="M2" s="54" t="s">
        <v>59</v>
      </c>
      <c r="N2" s="51" t="s">
        <v>55</v>
      </c>
      <c r="O2" s="12" t="s">
        <v>56</v>
      </c>
      <c r="P2" s="12" t="s">
        <v>57</v>
      </c>
      <c r="Q2" s="38" t="s">
        <v>58</v>
      </c>
      <c r="R2" s="12" t="s">
        <v>59</v>
      </c>
      <c r="S2" s="18" t="s">
        <v>59</v>
      </c>
    </row>
    <row r="3" spans="1:19" x14ac:dyDescent="0.35">
      <c r="A3" s="3" t="s">
        <v>60</v>
      </c>
      <c r="B3" s="40">
        <f>SUMIFS(PAPI20_21[Recurso financeiro estimado no ano (R$) - CFURH],PAPI20_21[SubPDC],A3,PAPI20_21[Ano],2021)</f>
        <v>0</v>
      </c>
      <c r="C3" s="40">
        <f>SUMIFS(PAPI20_21[Recurso financeiro estimado no ano
(R$) - Cobrança Estadual],PAPI20_21[SubPDC],A3,PAPI20_21[Ano],2021)</f>
        <v>0</v>
      </c>
      <c r="D3" s="40">
        <f>SUMIFS(PAPI20_21[Recurso financeiro estimado no ano
(R$) - Cobrança Federal],PAPI20_21[SubPDC],A3,PAPI20_21[Ano],2021)</f>
        <v>0</v>
      </c>
      <c r="E3" s="40">
        <f>SUMIFS(PAPI20_21[Recurso financeiro estimado no ano (R$) - Outras],PAPI20_21[SubPDC],A3,PAPI20_21[Ano],2021)</f>
        <v>0</v>
      </c>
      <c r="F3" s="41">
        <f t="shared" ref="F3:F34" si="0">SUM(B3:E3)</f>
        <v>0</v>
      </c>
      <c r="G3" s="17"/>
      <c r="H3" s="3" t="s">
        <v>61</v>
      </c>
      <c r="I3" s="45">
        <f>SUMIFS(PAPI20_22_23[Recurso financeiro estimado no ano (R$) - CFURH],PAPI20_22_23[SubPDC],'Consolidaçao - 1'!H3,PAPI20_22_23[Ano],2022)</f>
        <v>0</v>
      </c>
      <c r="J3" s="45">
        <f>SUMIFS(PAPI20_22_23[Recurso financeiro estimado no ano
(R$) - Cobrança Estadual],PAPI20_22_23[SubPDC],'Consolidaçao - 1'!H3,PAPI20_22_23[Ano],2022)</f>
        <v>0</v>
      </c>
      <c r="K3" s="45">
        <f>SUMIFS(PAPI20_22_23[Recurso financeiro estimado no ano
(R$) - Cobrança Federal],PAPI20_22_23[SubPDC],'Consolidaçao - 1'!H3,PAPI20_22_23[Ano],2022)</f>
        <v>0</v>
      </c>
      <c r="L3" s="45">
        <f>SUMIFS(PAPI20_22_23[Recurso financeiro estimado no ano (R$) - Outras],PAPI20_22_23[SubPDC],'Consolidaçao - 1'!H3,PAPI20_22_23[Ano],2022)</f>
        <v>0</v>
      </c>
      <c r="M3" s="42">
        <f t="shared" ref="M3:M28" si="1">SUM(I3:L3)</f>
        <v>0</v>
      </c>
      <c r="N3" s="45">
        <f>SUMIFS(PAPI20_22_23[Recurso financeiro estimado no ano (R$) - CFURH],PAPI20_22_23[SubPDC],'Consolidaçao - 1'!H3,PAPI20_22_23[Ano],2023)</f>
        <v>0</v>
      </c>
      <c r="O3" s="45">
        <f>SUMIFS(PAPI20_22_23[Recurso financeiro estimado no ano
(R$) - Cobrança Estadual],PAPI20_22_23[SubPDC],'Consolidaçao - 1'!M3,PAPI20_22_23[Ano],2023)</f>
        <v>0</v>
      </c>
      <c r="P3" s="45">
        <f>SUMIFS(PAPI20_22_23[Recurso financeiro estimado no ano
(R$) - Cobrança Federal],PAPI20_22_23[SubPDC],'Consolidaçao - 1'!M3,PAPI20_22_23[Ano],2023)</f>
        <v>0</v>
      </c>
      <c r="Q3" s="45">
        <f>SUMIFS(PAPI20_22_23[Recurso financeiro estimado no ano (R$) - Outras],PAPI20_22_23[SubPDC],'Consolidaçao - 1'!M3,PAPI20_22_23[Ano],2023)</f>
        <v>0</v>
      </c>
      <c r="R3" s="43">
        <f t="shared" ref="R3:R28" si="2">SUM(N3:Q3)</f>
        <v>0</v>
      </c>
      <c r="S3" s="44">
        <f>SUM(M3,R3)</f>
        <v>0</v>
      </c>
    </row>
    <row r="4" spans="1:19" x14ac:dyDescent="0.35">
      <c r="A4" s="3" t="s">
        <v>62</v>
      </c>
      <c r="B4" s="40">
        <f>SUMIFS(PAPI20_21[Recurso financeiro estimado no ano (R$) - CFURH],PAPI20_21[SubPDC],A4,PAPI20_21[Ano],2021)</f>
        <v>0</v>
      </c>
      <c r="C4" s="40">
        <f>SUMIFS(PAPI20_21[Recurso financeiro estimado no ano
(R$) - Cobrança Estadual],PAPI20_21[SubPDC],A4,PAPI20_21[Ano],2021)</f>
        <v>0</v>
      </c>
      <c r="D4" s="40">
        <f>SUMIFS(PAPI20_21[Recurso financeiro estimado no ano
(R$) - Cobrança Federal],PAPI20_21[SubPDC],A4,PAPI20_21[Ano],2021)</f>
        <v>0</v>
      </c>
      <c r="E4" s="40">
        <f>SUMIFS(PAPI20_21[Recurso financeiro estimado no ano (R$) - Outras],PAPI20_21[SubPDC],A4,PAPI20_21[Ano],2021)</f>
        <v>0</v>
      </c>
      <c r="F4" s="41">
        <f t="shared" si="0"/>
        <v>0</v>
      </c>
      <c r="H4" s="3" t="s">
        <v>62</v>
      </c>
      <c r="I4" s="45">
        <f>SUMIFS(PAPI20_22_23[Recurso financeiro estimado no ano (R$) - CFURH],PAPI20_22_23[SubPDC],'Consolidaçao - 1'!H4,PAPI20_22_23[Ano],2022)</f>
        <v>250000</v>
      </c>
      <c r="J4" s="45">
        <f>SUMIFS(PAPI20_22_23[Recurso financeiro estimado no ano
(R$) - Cobrança Estadual],PAPI20_22_23[SubPDC],'Consolidaçao - 1'!H4,PAPI20_22_23[Ano],2022)</f>
        <v>0</v>
      </c>
      <c r="K4" s="45">
        <f>SUMIFS(PAPI20_22_23[Recurso financeiro estimado no ano
(R$) - Cobrança Federal],PAPI20_22_23[SubPDC],'Consolidaçao - 1'!H4,PAPI20_22_23[Ano],2022)</f>
        <v>0</v>
      </c>
      <c r="L4" s="45">
        <f>SUMIFS(PAPI20_22_23[Recurso financeiro estimado no ano (R$) - Outras],PAPI20_22_23[SubPDC],'Consolidaçao - 1'!H4,PAPI20_22_23[Ano],2022)</f>
        <v>0</v>
      </c>
      <c r="M4" s="42">
        <f t="shared" si="1"/>
        <v>250000</v>
      </c>
      <c r="N4" s="45">
        <f>SUMIFS(PAPI20_22_23[Recurso financeiro estimado no ano (R$) - CFURH],PAPI20_22_23[SubPDC],'Consolidaçao - 1'!H4,PAPI20_22_23[Ano],2023)</f>
        <v>280000</v>
      </c>
      <c r="O4" s="45">
        <f>SUMIFS(PAPI20_22_23[Recurso financeiro estimado no ano
(R$) - Cobrança Estadual],PAPI20_22_23[SubPDC],'Consolidaçao - 1'!M4,PAPI20_22_23[Ano],2023)</f>
        <v>0</v>
      </c>
      <c r="P4" s="45">
        <f>SUMIFS(PAPI20_22_23[Recurso financeiro estimado no ano
(R$) - Cobrança Federal],PAPI20_22_23[SubPDC],'Consolidaçao - 1'!M4,PAPI20_22_23[Ano],2023)</f>
        <v>0</v>
      </c>
      <c r="Q4" s="45">
        <f>SUMIFS(PAPI20_22_23[Recurso financeiro estimado no ano (R$) - Outras],PAPI20_22_23[SubPDC],'Consolidaçao - 1'!M4,PAPI20_22_23[Ano],2023)</f>
        <v>0</v>
      </c>
      <c r="R4" s="43">
        <f t="shared" si="2"/>
        <v>280000</v>
      </c>
      <c r="S4" s="44">
        <f t="shared" ref="S4:S28" si="3">SUM(M4,R4)</f>
        <v>530000</v>
      </c>
    </row>
    <row r="5" spans="1:19" x14ac:dyDescent="0.35">
      <c r="A5" s="3" t="s">
        <v>63</v>
      </c>
      <c r="B5" s="40">
        <f>SUMIFS(PAPI20_21[Recurso financeiro estimado no ano (R$) - CFURH],PAPI20_21[SubPDC],A5,PAPI20_21[Ano],2021)</f>
        <v>0</v>
      </c>
      <c r="C5" s="40">
        <f>SUMIFS(PAPI20_21[Recurso financeiro estimado no ano
(R$) - Cobrança Estadual],PAPI20_21[SubPDC],A5,PAPI20_21[Ano],2021)</f>
        <v>0</v>
      </c>
      <c r="D5" s="40">
        <f>SUMIFS(PAPI20_21[Recurso financeiro estimado no ano
(R$) - Cobrança Federal],PAPI20_21[SubPDC],A5,PAPI20_21[Ano],2021)</f>
        <v>0</v>
      </c>
      <c r="E5" s="40">
        <f>SUMIFS(PAPI20_21[Recurso financeiro estimado no ano (R$) - Outras],PAPI20_21[SubPDC],A5,PAPI20_21[Ano],2021)</f>
        <v>0</v>
      </c>
      <c r="F5" s="41">
        <f t="shared" si="0"/>
        <v>0</v>
      </c>
      <c r="H5" s="3" t="s">
        <v>64</v>
      </c>
      <c r="I5" s="45">
        <f>SUMIFS(PAPI20_22_23[Recurso financeiro estimado no ano (R$) - CFURH],PAPI20_22_23[SubPDC],'Consolidaçao - 1'!H5,PAPI20_22_23[Ano],2022)</f>
        <v>0</v>
      </c>
      <c r="J5" s="45">
        <f>SUMIFS(PAPI20_22_23[Recurso financeiro estimado no ano
(R$) - Cobrança Estadual],PAPI20_22_23[SubPDC],'Consolidaçao - 1'!H5,PAPI20_22_23[Ano],2022)</f>
        <v>0</v>
      </c>
      <c r="K5" s="45">
        <f>SUMIFS(PAPI20_22_23[Recurso financeiro estimado no ano
(R$) - Cobrança Federal],PAPI20_22_23[SubPDC],'Consolidaçao - 1'!H5,PAPI20_22_23[Ano],2022)</f>
        <v>0</v>
      </c>
      <c r="L5" s="45">
        <f>SUMIFS(PAPI20_22_23[Recurso financeiro estimado no ano (R$) - Outras],PAPI20_22_23[SubPDC],'Consolidaçao - 1'!H5,PAPI20_22_23[Ano],2022)</f>
        <v>0</v>
      </c>
      <c r="M5" s="42">
        <f t="shared" si="1"/>
        <v>0</v>
      </c>
      <c r="N5" s="45">
        <f>SUMIFS(PAPI20_22_23[Recurso financeiro estimado no ano (R$) - CFURH],PAPI20_22_23[SubPDC],'Consolidaçao - 1'!H5,PAPI20_22_23[Ano],2023)</f>
        <v>0</v>
      </c>
      <c r="O5" s="45">
        <f>SUMIFS(PAPI20_22_23[Recurso financeiro estimado no ano
(R$) - Cobrança Estadual],PAPI20_22_23[SubPDC],'Consolidaçao - 1'!M5,PAPI20_22_23[Ano],2023)</f>
        <v>0</v>
      </c>
      <c r="P5" s="45">
        <f>SUMIFS(PAPI20_22_23[Recurso financeiro estimado no ano
(R$) - Cobrança Federal],PAPI20_22_23[SubPDC],'Consolidaçao - 1'!M5,PAPI20_22_23[Ano],2023)</f>
        <v>0</v>
      </c>
      <c r="Q5" s="45">
        <f>SUMIFS(PAPI20_22_23[Recurso financeiro estimado no ano (R$) - Outras],PAPI20_22_23[SubPDC],'Consolidaçao - 1'!M5,PAPI20_22_23[Ano],2023)</f>
        <v>0</v>
      </c>
      <c r="R5" s="43">
        <f t="shared" si="2"/>
        <v>0</v>
      </c>
      <c r="S5" s="44">
        <f t="shared" si="3"/>
        <v>0</v>
      </c>
    </row>
    <row r="6" spans="1:19" x14ac:dyDescent="0.35">
      <c r="A6" s="3" t="s">
        <v>65</v>
      </c>
      <c r="B6" s="40">
        <f>SUMIFS(PAPI20_21[Recurso financeiro estimado no ano (R$) - CFURH],PAPI20_21[SubPDC],A6,PAPI20_21[Ano],2021)</f>
        <v>0</v>
      </c>
      <c r="C6" s="40">
        <f>SUMIFS(PAPI20_21[Recurso financeiro estimado no ano
(R$) - Cobrança Estadual],PAPI20_21[SubPDC],A6,PAPI20_21[Ano],2021)</f>
        <v>0</v>
      </c>
      <c r="D6" s="40">
        <f>SUMIFS(PAPI20_21[Recurso financeiro estimado no ano
(R$) - Cobrança Federal],PAPI20_21[SubPDC],A6,PAPI20_21[Ano],2021)</f>
        <v>0</v>
      </c>
      <c r="E6" s="40">
        <f>SUMIFS(PAPI20_21[Recurso financeiro estimado no ano (R$) - Outras],PAPI20_21[SubPDC],A6,PAPI20_21[Ano],2021)</f>
        <v>0</v>
      </c>
      <c r="F6" s="41">
        <f t="shared" si="0"/>
        <v>0</v>
      </c>
      <c r="H6" s="3" t="s">
        <v>66</v>
      </c>
      <c r="I6" s="45">
        <f>SUMIFS(PAPI20_22_23[Recurso financeiro estimado no ano (R$) - CFURH],PAPI20_22_23[SubPDC],'Consolidaçao - 1'!H6,PAPI20_22_23[Ano],2022)</f>
        <v>0</v>
      </c>
      <c r="J6" s="45">
        <f>SUMIFS(PAPI20_22_23[Recurso financeiro estimado no ano
(R$) - Cobrança Estadual],PAPI20_22_23[SubPDC],'Consolidaçao - 1'!H6,PAPI20_22_23[Ano],2022)</f>
        <v>0</v>
      </c>
      <c r="K6" s="45">
        <f>SUMIFS(PAPI20_22_23[Recurso financeiro estimado no ano
(R$) - Cobrança Federal],PAPI20_22_23[SubPDC],'Consolidaçao - 1'!H6,PAPI20_22_23[Ano],2022)</f>
        <v>0</v>
      </c>
      <c r="L6" s="45">
        <f>SUMIFS(PAPI20_22_23[Recurso financeiro estimado no ano (R$) - Outras],PAPI20_22_23[SubPDC],'Consolidaçao - 1'!H6,PAPI20_22_23[Ano],2022)</f>
        <v>0</v>
      </c>
      <c r="M6" s="42">
        <f t="shared" si="1"/>
        <v>0</v>
      </c>
      <c r="N6" s="45">
        <f>SUMIFS(PAPI20_22_23[Recurso financeiro estimado no ano (R$) - CFURH],PAPI20_22_23[SubPDC],'Consolidaçao - 1'!H6,PAPI20_22_23[Ano],2023)</f>
        <v>0</v>
      </c>
      <c r="O6" s="45">
        <f>SUMIFS(PAPI20_22_23[Recurso financeiro estimado no ano
(R$) - Cobrança Estadual],PAPI20_22_23[SubPDC],'Consolidaçao - 1'!M6,PAPI20_22_23[Ano],2023)</f>
        <v>0</v>
      </c>
      <c r="P6" s="45">
        <f>SUMIFS(PAPI20_22_23[Recurso financeiro estimado no ano
(R$) - Cobrança Federal],PAPI20_22_23[SubPDC],'Consolidaçao - 1'!M6,PAPI20_22_23[Ano],2023)</f>
        <v>0</v>
      </c>
      <c r="Q6" s="45">
        <f>SUMIFS(PAPI20_22_23[Recurso financeiro estimado no ano (R$) - Outras],PAPI20_22_23[SubPDC],'Consolidaçao - 1'!M6,PAPI20_22_23[Ano],2023)</f>
        <v>0</v>
      </c>
      <c r="R6" s="43">
        <f t="shared" si="2"/>
        <v>0</v>
      </c>
      <c r="S6" s="44">
        <f t="shared" si="3"/>
        <v>0</v>
      </c>
    </row>
    <row r="7" spans="1:19" x14ac:dyDescent="0.35">
      <c r="A7" s="3" t="s">
        <v>67</v>
      </c>
      <c r="B7" s="40">
        <f>SUMIFS(PAPI20_21[Recurso financeiro estimado no ano (R$) - CFURH],PAPI20_21[SubPDC],A7,PAPI20_21[Ano],2021)</f>
        <v>0</v>
      </c>
      <c r="C7" s="40">
        <f>SUMIFS(PAPI20_21[Recurso financeiro estimado no ano
(R$) - Cobrança Estadual],PAPI20_21[SubPDC],A7,PAPI20_21[Ano],2021)</f>
        <v>0</v>
      </c>
      <c r="D7" s="40">
        <f>SUMIFS(PAPI20_21[Recurso financeiro estimado no ano
(R$) - Cobrança Federal],PAPI20_21[SubPDC],A7,PAPI20_21[Ano],2021)</f>
        <v>0</v>
      </c>
      <c r="E7" s="40">
        <f>SUMIFS(PAPI20_21[Recurso financeiro estimado no ano (R$) - Outras],PAPI20_21[SubPDC],A7,PAPI20_21[Ano],2021)</f>
        <v>0</v>
      </c>
      <c r="F7" s="41">
        <f t="shared" si="0"/>
        <v>0</v>
      </c>
      <c r="H7" s="3" t="s">
        <v>68</v>
      </c>
      <c r="I7" s="45">
        <f>SUMIFS(PAPI20_22_23[Recurso financeiro estimado no ano (R$) - CFURH],PAPI20_22_23[SubPDC],'Consolidaçao - 1'!H7,PAPI20_22_23[Ano],2022)</f>
        <v>0</v>
      </c>
      <c r="J7" s="45">
        <f>SUMIFS(PAPI20_22_23[Recurso financeiro estimado no ano
(R$) - Cobrança Estadual],PAPI20_22_23[SubPDC],'Consolidaçao - 1'!H7,PAPI20_22_23[Ano],2022)</f>
        <v>170000</v>
      </c>
      <c r="K7" s="45">
        <f>SUMIFS(PAPI20_22_23[Recurso financeiro estimado no ano
(R$) - Cobrança Federal],PAPI20_22_23[SubPDC],'Consolidaçao - 1'!H7,PAPI20_22_23[Ano],2022)</f>
        <v>0</v>
      </c>
      <c r="L7" s="45">
        <f>SUMIFS(PAPI20_22_23[Recurso financeiro estimado no ano (R$) - Outras],PAPI20_22_23[SubPDC],'Consolidaçao - 1'!H7,PAPI20_22_23[Ano],2022)</f>
        <v>0</v>
      </c>
      <c r="M7" s="42">
        <f t="shared" si="1"/>
        <v>170000</v>
      </c>
      <c r="N7" s="45">
        <f>SUMIFS(PAPI20_22_23[Recurso financeiro estimado no ano (R$) - CFURH],PAPI20_22_23[SubPDC],'Consolidaçao - 1'!H7,PAPI20_22_23[Ano],2023)</f>
        <v>0</v>
      </c>
      <c r="O7" s="45">
        <f>SUMIFS(PAPI20_22_23[Recurso financeiro estimado no ano
(R$) - Cobrança Estadual],PAPI20_22_23[SubPDC],'Consolidaçao - 1'!M7,PAPI20_22_23[Ano],2023)</f>
        <v>0</v>
      </c>
      <c r="P7" s="45">
        <f>SUMIFS(PAPI20_22_23[Recurso financeiro estimado no ano
(R$) - Cobrança Federal],PAPI20_22_23[SubPDC],'Consolidaçao - 1'!M7,PAPI20_22_23[Ano],2023)</f>
        <v>0</v>
      </c>
      <c r="Q7" s="45">
        <f>SUMIFS(PAPI20_22_23[Recurso financeiro estimado no ano (R$) - Outras],PAPI20_22_23[SubPDC],'Consolidaçao - 1'!M7,PAPI20_22_23[Ano],2023)</f>
        <v>0</v>
      </c>
      <c r="R7" s="43">
        <f t="shared" si="2"/>
        <v>0</v>
      </c>
      <c r="S7" s="44">
        <f t="shared" si="3"/>
        <v>170000</v>
      </c>
    </row>
    <row r="8" spans="1:19" x14ac:dyDescent="0.35">
      <c r="A8" s="3" t="s">
        <v>69</v>
      </c>
      <c r="B8" s="40">
        <f>SUMIFS(PAPI20_21[Recurso financeiro estimado no ano (R$) - CFURH],PAPI20_21[SubPDC],A8,PAPI20_21[Ano],2021)</f>
        <v>0</v>
      </c>
      <c r="C8" s="40">
        <f>SUMIFS(PAPI20_21[Recurso financeiro estimado no ano
(R$) - Cobrança Estadual],PAPI20_21[SubPDC],A8,PAPI20_21[Ano],2021)</f>
        <v>0</v>
      </c>
      <c r="D8" s="40">
        <f>SUMIFS(PAPI20_21[Recurso financeiro estimado no ano
(R$) - Cobrança Federal],PAPI20_21[SubPDC],A8,PAPI20_21[Ano],2021)</f>
        <v>0</v>
      </c>
      <c r="E8" s="40">
        <f>SUMIFS(PAPI20_21[Recurso financeiro estimado no ano (R$) - Outras],PAPI20_21[SubPDC],A8,PAPI20_21[Ano],2021)</f>
        <v>0</v>
      </c>
      <c r="F8" s="41">
        <f t="shared" si="0"/>
        <v>0</v>
      </c>
      <c r="H8" s="3" t="s">
        <v>70</v>
      </c>
      <c r="I8" s="45">
        <f>SUMIFS(PAPI20_22_23[Recurso financeiro estimado no ano (R$) - CFURH],PAPI20_22_23[SubPDC],'Consolidaçao - 1'!H8,PAPI20_22_23[Ano],2022)</f>
        <v>0</v>
      </c>
      <c r="J8" s="45">
        <f>SUMIFS(PAPI20_22_23[Recurso financeiro estimado no ano
(R$) - Cobrança Estadual],PAPI20_22_23[SubPDC],'Consolidaçao - 1'!H8,PAPI20_22_23[Ano],2022)</f>
        <v>0</v>
      </c>
      <c r="K8" s="45">
        <f>SUMIFS(PAPI20_22_23[Recurso financeiro estimado no ano
(R$) - Cobrança Federal],PAPI20_22_23[SubPDC],'Consolidaçao - 1'!H8,PAPI20_22_23[Ano],2022)</f>
        <v>0</v>
      </c>
      <c r="L8" s="45">
        <f>SUMIFS(PAPI20_22_23[Recurso financeiro estimado no ano (R$) - Outras],PAPI20_22_23[SubPDC],'Consolidaçao - 1'!H8,PAPI20_22_23[Ano],2022)</f>
        <v>0</v>
      </c>
      <c r="M8" s="42">
        <f t="shared" si="1"/>
        <v>0</v>
      </c>
      <c r="N8" s="45">
        <f>SUMIFS(PAPI20_22_23[Recurso financeiro estimado no ano (R$) - CFURH],PAPI20_22_23[SubPDC],'Consolidaçao - 1'!H8,PAPI20_22_23[Ano],2023)</f>
        <v>0</v>
      </c>
      <c r="O8" s="45">
        <f>SUMIFS(PAPI20_22_23[Recurso financeiro estimado no ano
(R$) - Cobrança Estadual],PAPI20_22_23[SubPDC],'Consolidaçao - 1'!M8,PAPI20_22_23[Ano],2023)</f>
        <v>0</v>
      </c>
      <c r="P8" s="45">
        <f>SUMIFS(PAPI20_22_23[Recurso financeiro estimado no ano
(R$) - Cobrança Federal],PAPI20_22_23[SubPDC],'Consolidaçao - 1'!M8,PAPI20_22_23[Ano],2023)</f>
        <v>0</v>
      </c>
      <c r="Q8" s="45">
        <f>SUMIFS(PAPI20_22_23[Recurso financeiro estimado no ano (R$) - Outras],PAPI20_22_23[SubPDC],'Consolidaçao - 1'!M8,PAPI20_22_23[Ano],2023)</f>
        <v>0</v>
      </c>
      <c r="R8" s="43">
        <f t="shared" si="2"/>
        <v>0</v>
      </c>
      <c r="S8" s="44">
        <f t="shared" si="3"/>
        <v>0</v>
      </c>
    </row>
    <row r="9" spans="1:19" x14ac:dyDescent="0.35">
      <c r="A9" s="3" t="s">
        <v>71</v>
      </c>
      <c r="B9" s="40">
        <f>SUMIFS(PAPI20_21[Recurso financeiro estimado no ano (R$) - CFURH],PAPI20_21[SubPDC],A9,PAPI20_21[Ano],2021)</f>
        <v>0</v>
      </c>
      <c r="C9" s="40">
        <f>SUMIFS(PAPI20_21[Recurso financeiro estimado no ano
(R$) - Cobrança Estadual],PAPI20_21[SubPDC],A9,PAPI20_21[Ano],2021)</f>
        <v>0</v>
      </c>
      <c r="D9" s="40">
        <f>SUMIFS(PAPI20_21[Recurso financeiro estimado no ano
(R$) - Cobrança Federal],PAPI20_21[SubPDC],A9,PAPI20_21[Ano],2021)</f>
        <v>0</v>
      </c>
      <c r="E9" s="40">
        <f>SUMIFS(PAPI20_21[Recurso financeiro estimado no ano (R$) - Outras],PAPI20_21[SubPDC],A9,PAPI20_21[Ano],2021)</f>
        <v>0</v>
      </c>
      <c r="F9" s="41">
        <f t="shared" si="0"/>
        <v>0</v>
      </c>
      <c r="H9" s="3" t="s">
        <v>72</v>
      </c>
      <c r="I9" s="45">
        <f>SUMIFS(PAPI20_22_23[Recurso financeiro estimado no ano (R$) - CFURH],PAPI20_22_23[SubPDC],'Consolidaçao - 1'!H9,PAPI20_22_23[Ano],2022)</f>
        <v>0</v>
      </c>
      <c r="J9" s="45">
        <f>SUMIFS(PAPI20_22_23[Recurso financeiro estimado no ano
(R$) - Cobrança Estadual],PAPI20_22_23[SubPDC],'Consolidaçao - 1'!H9,PAPI20_22_23[Ano],2022)</f>
        <v>0</v>
      </c>
      <c r="K9" s="45">
        <f>SUMIFS(PAPI20_22_23[Recurso financeiro estimado no ano
(R$) - Cobrança Federal],PAPI20_22_23[SubPDC],'Consolidaçao - 1'!H9,PAPI20_22_23[Ano],2022)</f>
        <v>0</v>
      </c>
      <c r="L9" s="45">
        <f>SUMIFS(PAPI20_22_23[Recurso financeiro estimado no ano (R$) - Outras],PAPI20_22_23[SubPDC],'Consolidaçao - 1'!H9,PAPI20_22_23[Ano],2022)</f>
        <v>0</v>
      </c>
      <c r="M9" s="42">
        <f t="shared" si="1"/>
        <v>0</v>
      </c>
      <c r="N9" s="45">
        <f>SUMIFS(PAPI20_22_23[Recurso financeiro estimado no ano (R$) - CFURH],PAPI20_22_23[SubPDC],'Consolidaçao - 1'!H9,PAPI20_22_23[Ano],2023)</f>
        <v>0</v>
      </c>
      <c r="O9" s="45">
        <f>SUMIFS(PAPI20_22_23[Recurso financeiro estimado no ano
(R$) - Cobrança Estadual],PAPI20_22_23[SubPDC],'Consolidaçao - 1'!M9,PAPI20_22_23[Ano],2023)</f>
        <v>0</v>
      </c>
      <c r="P9" s="45">
        <f>SUMIFS(PAPI20_22_23[Recurso financeiro estimado no ano
(R$) - Cobrança Federal],PAPI20_22_23[SubPDC],'Consolidaçao - 1'!M9,PAPI20_22_23[Ano],2023)</f>
        <v>0</v>
      </c>
      <c r="Q9" s="45">
        <f>SUMIFS(PAPI20_22_23[Recurso financeiro estimado no ano (R$) - Outras],PAPI20_22_23[SubPDC],'Consolidaçao - 1'!M9,PAPI20_22_23[Ano],2023)</f>
        <v>0</v>
      </c>
      <c r="R9" s="43">
        <f t="shared" si="2"/>
        <v>0</v>
      </c>
      <c r="S9" s="44">
        <f t="shared" si="3"/>
        <v>0</v>
      </c>
    </row>
    <row r="10" spans="1:19" x14ac:dyDescent="0.35">
      <c r="A10" s="3" t="s">
        <v>20</v>
      </c>
      <c r="B10" s="40">
        <f>SUMIFS(PAPI20_21[Recurso financeiro estimado no ano (R$) - CFURH],PAPI20_21[SubPDC],A10,PAPI20_21[Ano],2021)</f>
        <v>97853.66</v>
      </c>
      <c r="C10" s="40">
        <f>SUMIFS(PAPI20_21[Recurso financeiro estimado no ano
(R$) - Cobrança Estadual],PAPI20_21[SubPDC],A10,PAPI20_21[Ano],2021)</f>
        <v>0</v>
      </c>
      <c r="D10" s="40">
        <f>SUMIFS(PAPI20_21[Recurso financeiro estimado no ano
(R$) - Cobrança Federal],PAPI20_21[SubPDC],A10,PAPI20_21[Ano],2021)</f>
        <v>0</v>
      </c>
      <c r="E10" s="40">
        <f>SUMIFS(PAPI20_21[Recurso financeiro estimado no ano (R$) - Outras],PAPI20_21[SubPDC],A10,PAPI20_21[Ano],2021)</f>
        <v>0</v>
      </c>
      <c r="F10" s="41">
        <f t="shared" si="0"/>
        <v>97853.66</v>
      </c>
      <c r="H10" s="3" t="s">
        <v>73</v>
      </c>
      <c r="I10" s="45">
        <f>SUMIFS(PAPI20_22_23[Recurso financeiro estimado no ano (R$) - CFURH],PAPI20_22_23[SubPDC],'Consolidaçao - 1'!H10,PAPI20_22_23[Ano],2022)</f>
        <v>0</v>
      </c>
      <c r="J10" s="45">
        <f>SUMIFS(PAPI20_22_23[Recurso financeiro estimado no ano
(R$) - Cobrança Estadual],PAPI20_22_23[SubPDC],'Consolidaçao - 1'!H10,PAPI20_22_23[Ano],2022)</f>
        <v>0</v>
      </c>
      <c r="K10" s="45">
        <f>SUMIFS(PAPI20_22_23[Recurso financeiro estimado no ano
(R$) - Cobrança Federal],PAPI20_22_23[SubPDC],'Consolidaçao - 1'!H10,PAPI20_22_23[Ano],2022)</f>
        <v>0</v>
      </c>
      <c r="L10" s="45">
        <f>SUMIFS(PAPI20_22_23[Recurso financeiro estimado no ano (R$) - Outras],PAPI20_22_23[SubPDC],'Consolidaçao - 1'!H10,PAPI20_22_23[Ano],2022)</f>
        <v>0</v>
      </c>
      <c r="M10" s="42">
        <f t="shared" si="1"/>
        <v>0</v>
      </c>
      <c r="N10" s="45">
        <f>SUMIFS(PAPI20_22_23[Recurso financeiro estimado no ano (R$) - CFURH],PAPI20_22_23[SubPDC],'Consolidaçao - 1'!H10,PAPI20_22_23[Ano],2023)</f>
        <v>0</v>
      </c>
      <c r="O10" s="45">
        <f>SUMIFS(PAPI20_22_23[Recurso financeiro estimado no ano
(R$) - Cobrança Estadual],PAPI20_22_23[SubPDC],'Consolidaçao - 1'!M10,PAPI20_22_23[Ano],2023)</f>
        <v>0</v>
      </c>
      <c r="P10" s="45">
        <f>SUMIFS(PAPI20_22_23[Recurso financeiro estimado no ano
(R$) - Cobrança Federal],PAPI20_22_23[SubPDC],'Consolidaçao - 1'!M10,PAPI20_22_23[Ano],2023)</f>
        <v>0</v>
      </c>
      <c r="Q10" s="45">
        <f>SUMIFS(PAPI20_22_23[Recurso financeiro estimado no ano (R$) - Outras],PAPI20_22_23[SubPDC],'Consolidaçao - 1'!M10,PAPI20_22_23[Ano],2023)</f>
        <v>0</v>
      </c>
      <c r="R10" s="43">
        <f t="shared" si="2"/>
        <v>0</v>
      </c>
      <c r="S10" s="44">
        <f t="shared" si="3"/>
        <v>0</v>
      </c>
    </row>
    <row r="11" spans="1:19" x14ac:dyDescent="0.35">
      <c r="A11" s="3" t="s">
        <v>66</v>
      </c>
      <c r="B11" s="40">
        <f>SUMIFS(PAPI20_21[Recurso financeiro estimado no ano (R$) - CFURH],PAPI20_21[SubPDC],A11,PAPI20_21[Ano],2021)</f>
        <v>0</v>
      </c>
      <c r="C11" s="40">
        <f>SUMIFS(PAPI20_21[Recurso financeiro estimado no ano
(R$) - Cobrança Estadual],PAPI20_21[SubPDC],A11,PAPI20_21[Ano],2021)</f>
        <v>0</v>
      </c>
      <c r="D11" s="40">
        <f>SUMIFS(PAPI20_21[Recurso financeiro estimado no ano
(R$) - Cobrança Federal],PAPI20_21[SubPDC],A11,PAPI20_21[Ano],2021)</f>
        <v>0</v>
      </c>
      <c r="E11" s="40">
        <f>SUMIFS(PAPI20_21[Recurso financeiro estimado no ano (R$) - Outras],PAPI20_21[SubPDC],A11,PAPI20_21[Ano],2021)</f>
        <v>0</v>
      </c>
      <c r="F11" s="41">
        <f t="shared" si="0"/>
        <v>0</v>
      </c>
      <c r="H11" s="3" t="s">
        <v>74</v>
      </c>
      <c r="I11" s="45">
        <f>SUMIFS(PAPI20_22_23[Recurso financeiro estimado no ano (R$) - CFURH],PAPI20_22_23[SubPDC],'Consolidaçao - 1'!H11,PAPI20_22_23[Ano],2022)</f>
        <v>0</v>
      </c>
      <c r="J11" s="45">
        <f>SUMIFS(PAPI20_22_23[Recurso financeiro estimado no ano
(R$) - Cobrança Estadual],PAPI20_22_23[SubPDC],'Consolidaçao - 1'!H11,PAPI20_22_23[Ano],2022)</f>
        <v>0</v>
      </c>
      <c r="K11" s="45">
        <f>SUMIFS(PAPI20_22_23[Recurso financeiro estimado no ano
(R$) - Cobrança Federal],PAPI20_22_23[SubPDC],'Consolidaçao - 1'!H11,PAPI20_22_23[Ano],2022)</f>
        <v>0</v>
      </c>
      <c r="L11" s="45">
        <f>SUMIFS(PAPI20_22_23[Recurso financeiro estimado no ano (R$) - Outras],PAPI20_22_23[SubPDC],'Consolidaçao - 1'!H11,PAPI20_22_23[Ano],2022)</f>
        <v>0</v>
      </c>
      <c r="M11" s="42">
        <f t="shared" si="1"/>
        <v>0</v>
      </c>
      <c r="N11" s="45">
        <f>SUMIFS(PAPI20_22_23[Recurso financeiro estimado no ano (R$) - CFURH],PAPI20_22_23[SubPDC],'Consolidaçao - 1'!H11,PAPI20_22_23[Ano],2023)</f>
        <v>0</v>
      </c>
      <c r="O11" s="45">
        <f>SUMIFS(PAPI20_22_23[Recurso financeiro estimado no ano
(R$) - Cobrança Estadual],PAPI20_22_23[SubPDC],'Consolidaçao - 1'!M11,PAPI20_22_23[Ano],2023)</f>
        <v>0</v>
      </c>
      <c r="P11" s="45">
        <f>SUMIFS(PAPI20_22_23[Recurso financeiro estimado no ano
(R$) - Cobrança Federal],PAPI20_22_23[SubPDC],'Consolidaçao - 1'!M11,PAPI20_22_23[Ano],2023)</f>
        <v>0</v>
      </c>
      <c r="Q11" s="45">
        <f>SUMIFS(PAPI20_22_23[Recurso financeiro estimado no ano (R$) - Outras],PAPI20_22_23[SubPDC],'Consolidaçao - 1'!M11,PAPI20_22_23[Ano],2023)</f>
        <v>0</v>
      </c>
      <c r="R11" s="43">
        <f t="shared" si="2"/>
        <v>0</v>
      </c>
      <c r="S11" s="44">
        <f t="shared" si="3"/>
        <v>0</v>
      </c>
    </row>
    <row r="12" spans="1:19" x14ac:dyDescent="0.35">
      <c r="A12" s="3" t="s">
        <v>68</v>
      </c>
      <c r="B12" s="40">
        <f>SUMIFS(PAPI20_21[Recurso financeiro estimado no ano (R$) - CFURH],PAPI20_21[SubPDC],A12,PAPI20_21[Ano],2021)</f>
        <v>0</v>
      </c>
      <c r="C12" s="40">
        <f>SUMIFS(PAPI20_21[Recurso financeiro estimado no ano
(R$) - Cobrança Estadual],PAPI20_21[SubPDC],A12,PAPI20_21[Ano],2021)</f>
        <v>0</v>
      </c>
      <c r="D12" s="40">
        <f>SUMIFS(PAPI20_21[Recurso financeiro estimado no ano
(R$) - Cobrança Federal],PAPI20_21[SubPDC],A12,PAPI20_21[Ano],2021)</f>
        <v>0</v>
      </c>
      <c r="E12" s="40">
        <f>SUMIFS(PAPI20_21[Recurso financeiro estimado no ano (R$) - Outras],PAPI20_21[SubPDC],A12,PAPI20_21[Ano],2021)</f>
        <v>0</v>
      </c>
      <c r="F12" s="41">
        <f t="shared" si="0"/>
        <v>0</v>
      </c>
      <c r="H12" s="3" t="s">
        <v>28</v>
      </c>
      <c r="I12" s="45">
        <f>SUMIFS(PAPI20_22_23[Recurso financeiro estimado no ano (R$) - CFURH],PAPI20_22_23[SubPDC],'Consolidaçao - 1'!H12,PAPI20_22_23[Ano],2022)</f>
        <v>0</v>
      </c>
      <c r="J12" s="45">
        <f>SUMIFS(PAPI20_22_23[Recurso financeiro estimado no ano
(R$) - Cobrança Estadual],PAPI20_22_23[SubPDC],'Consolidaçao - 1'!H12,PAPI20_22_23[Ano],2022)</f>
        <v>260000</v>
      </c>
      <c r="K12" s="45">
        <f>SUMIFS(PAPI20_22_23[Recurso financeiro estimado no ano
(R$) - Cobrança Federal],PAPI20_22_23[SubPDC],'Consolidaçao - 1'!H12,PAPI20_22_23[Ano],2022)</f>
        <v>0</v>
      </c>
      <c r="L12" s="45">
        <f>SUMIFS(PAPI20_22_23[Recurso financeiro estimado no ano (R$) - Outras],PAPI20_22_23[SubPDC],'Consolidaçao - 1'!H12,PAPI20_22_23[Ano],2022)</f>
        <v>0</v>
      </c>
      <c r="M12" s="42">
        <f t="shared" si="1"/>
        <v>260000</v>
      </c>
      <c r="N12" s="45">
        <f>SUMIFS(PAPI20_22_23[Recurso financeiro estimado no ano (R$) - CFURH],PAPI20_22_23[SubPDC],'Consolidaçao - 1'!H12,PAPI20_22_23[Ano],2023)</f>
        <v>0</v>
      </c>
      <c r="O12" s="45">
        <f>SUMIFS(PAPI20_22_23[Recurso financeiro estimado no ano
(R$) - Cobrança Estadual],PAPI20_22_23[SubPDC],'Consolidaçao - 1'!M12,PAPI20_22_23[Ano],2023)</f>
        <v>0</v>
      </c>
      <c r="P12" s="45">
        <f>SUMIFS(PAPI20_22_23[Recurso financeiro estimado no ano
(R$) - Cobrança Federal],PAPI20_22_23[SubPDC],'Consolidaçao - 1'!M12,PAPI20_22_23[Ano],2023)</f>
        <v>0</v>
      </c>
      <c r="Q12" s="45">
        <f>SUMIFS(PAPI20_22_23[Recurso financeiro estimado no ano (R$) - Outras],PAPI20_22_23[SubPDC],'Consolidaçao - 1'!M12,PAPI20_22_23[Ano],2023)</f>
        <v>0</v>
      </c>
      <c r="R12" s="43">
        <f t="shared" si="2"/>
        <v>0</v>
      </c>
      <c r="S12" s="44">
        <f t="shared" si="3"/>
        <v>260000</v>
      </c>
    </row>
    <row r="13" spans="1:19" x14ac:dyDescent="0.35">
      <c r="A13" s="3" t="s">
        <v>75</v>
      </c>
      <c r="B13" s="40">
        <f>SUMIFS(PAPI20_21[Recurso financeiro estimado no ano (R$) - CFURH],PAPI20_21[SubPDC],A13,PAPI20_21[Ano],2021)</f>
        <v>0</v>
      </c>
      <c r="C13" s="40">
        <f>SUMIFS(PAPI20_21[Recurso financeiro estimado no ano
(R$) - Cobrança Estadual],PAPI20_21[SubPDC],A13,PAPI20_21[Ano],2021)</f>
        <v>0</v>
      </c>
      <c r="D13" s="40">
        <f>SUMIFS(PAPI20_21[Recurso financeiro estimado no ano
(R$) - Cobrança Federal],PAPI20_21[SubPDC],A13,PAPI20_21[Ano],2021)</f>
        <v>0</v>
      </c>
      <c r="E13" s="40">
        <f>SUMIFS(PAPI20_21[Recurso financeiro estimado no ano (R$) - Outras],PAPI20_21[SubPDC],A13,PAPI20_21[Ano],2021)</f>
        <v>0</v>
      </c>
      <c r="F13" s="41">
        <f t="shared" si="0"/>
        <v>0</v>
      </c>
      <c r="H13" s="3" t="s">
        <v>76</v>
      </c>
      <c r="I13" s="45">
        <f>SUMIFS(PAPI20_22_23[Recurso financeiro estimado no ano (R$) - CFURH],PAPI20_22_23[SubPDC],'Consolidaçao - 1'!H13,PAPI20_22_23[Ano],2022)</f>
        <v>0</v>
      </c>
      <c r="J13" s="45">
        <f>SUMIFS(PAPI20_22_23[Recurso financeiro estimado no ano
(R$) - Cobrança Estadual],PAPI20_22_23[SubPDC],'Consolidaçao - 1'!H13,PAPI20_22_23[Ano],2022)</f>
        <v>0</v>
      </c>
      <c r="K13" s="45">
        <f>SUMIFS(PAPI20_22_23[Recurso financeiro estimado no ano
(R$) - Cobrança Federal],PAPI20_22_23[SubPDC],'Consolidaçao - 1'!H13,PAPI20_22_23[Ano],2022)</f>
        <v>0</v>
      </c>
      <c r="L13" s="45">
        <f>SUMIFS(PAPI20_22_23[Recurso financeiro estimado no ano (R$) - Outras],PAPI20_22_23[SubPDC],'Consolidaçao - 1'!H13,PAPI20_22_23[Ano],2022)</f>
        <v>0</v>
      </c>
      <c r="M13" s="42">
        <f t="shared" si="1"/>
        <v>0</v>
      </c>
      <c r="N13" s="45">
        <f>SUMIFS(PAPI20_22_23[Recurso financeiro estimado no ano (R$) - CFURH],PAPI20_22_23[SubPDC],'Consolidaçao - 1'!H13,PAPI20_22_23[Ano],2023)</f>
        <v>0</v>
      </c>
      <c r="O13" s="45">
        <f>SUMIFS(PAPI20_22_23[Recurso financeiro estimado no ano
(R$) - Cobrança Estadual],PAPI20_22_23[SubPDC],'Consolidaçao - 1'!M13,PAPI20_22_23[Ano],2023)</f>
        <v>0</v>
      </c>
      <c r="P13" s="45">
        <f>SUMIFS(PAPI20_22_23[Recurso financeiro estimado no ano
(R$) - Cobrança Federal],PAPI20_22_23[SubPDC],'Consolidaçao - 1'!M13,PAPI20_22_23[Ano],2023)</f>
        <v>0</v>
      </c>
      <c r="Q13" s="45">
        <f>SUMIFS(PAPI20_22_23[Recurso financeiro estimado no ano (R$) - Outras],PAPI20_22_23[SubPDC],'Consolidaçao - 1'!M13,PAPI20_22_23[Ano],2023)</f>
        <v>0</v>
      </c>
      <c r="R13" s="43">
        <f t="shared" si="2"/>
        <v>0</v>
      </c>
      <c r="S13" s="44">
        <f t="shared" si="3"/>
        <v>0</v>
      </c>
    </row>
    <row r="14" spans="1:19" x14ac:dyDescent="0.35">
      <c r="A14" s="3" t="s">
        <v>77</v>
      </c>
      <c r="B14" s="40">
        <f>SUMIFS(PAPI20_21[Recurso financeiro estimado no ano (R$) - CFURH],PAPI20_21[SubPDC],A14,PAPI20_21[Ano],2021)</f>
        <v>0</v>
      </c>
      <c r="C14" s="40">
        <f>SUMIFS(PAPI20_21[Recurso financeiro estimado no ano
(R$) - Cobrança Estadual],PAPI20_21[SubPDC],A14,PAPI20_21[Ano],2021)</f>
        <v>0</v>
      </c>
      <c r="D14" s="40">
        <f>SUMIFS(PAPI20_21[Recurso financeiro estimado no ano
(R$) - Cobrança Federal],PAPI20_21[SubPDC],A14,PAPI20_21[Ano],2021)</f>
        <v>0</v>
      </c>
      <c r="E14" s="40">
        <f>SUMIFS(PAPI20_21[Recurso financeiro estimado no ano (R$) - Outras],PAPI20_21[SubPDC],A14,PAPI20_21[Ano],2021)</f>
        <v>0</v>
      </c>
      <c r="F14" s="41">
        <f t="shared" si="0"/>
        <v>0</v>
      </c>
      <c r="H14" s="3" t="s">
        <v>78</v>
      </c>
      <c r="I14" s="45">
        <f>SUMIFS(PAPI20_22_23[Recurso financeiro estimado no ano (R$) - CFURH],PAPI20_22_23[SubPDC],'Consolidaçao - 1'!H14,PAPI20_22_23[Ano],2022)</f>
        <v>0</v>
      </c>
      <c r="J14" s="45">
        <f>SUMIFS(PAPI20_22_23[Recurso financeiro estimado no ano
(R$) - Cobrança Estadual],PAPI20_22_23[SubPDC],'Consolidaçao - 1'!H14,PAPI20_22_23[Ano],2022)</f>
        <v>250000</v>
      </c>
      <c r="K14" s="45">
        <f>SUMIFS(PAPI20_22_23[Recurso financeiro estimado no ano
(R$) - Cobrança Federal],PAPI20_22_23[SubPDC],'Consolidaçao - 1'!H14,PAPI20_22_23[Ano],2022)</f>
        <v>0</v>
      </c>
      <c r="L14" s="45">
        <f>SUMIFS(PAPI20_22_23[Recurso financeiro estimado no ano (R$) - Outras],PAPI20_22_23[SubPDC],'Consolidaçao - 1'!H14,PAPI20_22_23[Ano],2022)</f>
        <v>0</v>
      </c>
      <c r="M14" s="42">
        <f t="shared" si="1"/>
        <v>250000</v>
      </c>
      <c r="N14" s="45">
        <f>SUMIFS(PAPI20_22_23[Recurso financeiro estimado no ano (R$) - CFURH],PAPI20_22_23[SubPDC],'Consolidaçao - 1'!H14,PAPI20_22_23[Ano],2023)</f>
        <v>0</v>
      </c>
      <c r="O14" s="45">
        <f>SUMIFS(PAPI20_22_23[Recurso financeiro estimado no ano
(R$) - Cobrança Estadual],PAPI20_22_23[SubPDC],'Consolidaçao - 1'!M14,PAPI20_22_23[Ano],2023)</f>
        <v>0</v>
      </c>
      <c r="P14" s="45">
        <f>SUMIFS(PAPI20_22_23[Recurso financeiro estimado no ano
(R$) - Cobrança Federal],PAPI20_22_23[SubPDC],'Consolidaçao - 1'!M14,PAPI20_22_23[Ano],2023)</f>
        <v>0</v>
      </c>
      <c r="Q14" s="45">
        <f>SUMIFS(PAPI20_22_23[Recurso financeiro estimado no ano (R$) - Outras],PAPI20_22_23[SubPDC],'Consolidaçao - 1'!M14,PAPI20_22_23[Ano],2023)</f>
        <v>0</v>
      </c>
      <c r="R14" s="43">
        <f t="shared" si="2"/>
        <v>0</v>
      </c>
      <c r="S14" s="44">
        <f t="shared" si="3"/>
        <v>250000</v>
      </c>
    </row>
    <row r="15" spans="1:19" x14ac:dyDescent="0.35">
      <c r="A15" s="3" t="s">
        <v>79</v>
      </c>
      <c r="B15" s="40">
        <f>SUMIFS(PAPI20_21[Recurso financeiro estimado no ano (R$) - CFURH],PAPI20_21[SubPDC],A15,PAPI20_21[Ano],2021)</f>
        <v>0</v>
      </c>
      <c r="C15" s="40">
        <f>SUMIFS(PAPI20_21[Recurso financeiro estimado no ano
(R$) - Cobrança Estadual],PAPI20_21[SubPDC],A15,PAPI20_21[Ano],2021)</f>
        <v>0</v>
      </c>
      <c r="D15" s="40">
        <f>SUMIFS(PAPI20_21[Recurso financeiro estimado no ano
(R$) - Cobrança Federal],PAPI20_21[SubPDC],A15,PAPI20_21[Ano],2021)</f>
        <v>0</v>
      </c>
      <c r="E15" s="40">
        <f>SUMIFS(PAPI20_21[Recurso financeiro estimado no ano (R$) - Outras],PAPI20_21[SubPDC],A15,PAPI20_21[Ano],2021)</f>
        <v>0</v>
      </c>
      <c r="F15" s="41">
        <f t="shared" si="0"/>
        <v>0</v>
      </c>
      <c r="H15" s="3" t="s">
        <v>80</v>
      </c>
      <c r="I15" s="45">
        <f>SUMIFS(PAPI20_22_23[Recurso financeiro estimado no ano (R$) - CFURH],PAPI20_22_23[SubPDC],'Consolidaçao - 1'!H15,PAPI20_22_23[Ano],2022)</f>
        <v>0</v>
      </c>
      <c r="J15" s="45">
        <f>SUMIFS(PAPI20_22_23[Recurso financeiro estimado no ano
(R$) - Cobrança Estadual],PAPI20_22_23[SubPDC],'Consolidaçao - 1'!H15,PAPI20_22_23[Ano],2022)</f>
        <v>0</v>
      </c>
      <c r="K15" s="45">
        <f>SUMIFS(PAPI20_22_23[Recurso financeiro estimado no ano
(R$) - Cobrança Federal],PAPI20_22_23[SubPDC],'Consolidaçao - 1'!H15,PAPI20_22_23[Ano],2022)</f>
        <v>0</v>
      </c>
      <c r="L15" s="45">
        <f>SUMIFS(PAPI20_22_23[Recurso financeiro estimado no ano (R$) - Outras],PAPI20_22_23[SubPDC],'Consolidaçao - 1'!H15,PAPI20_22_23[Ano],2022)</f>
        <v>0</v>
      </c>
      <c r="M15" s="42">
        <f t="shared" si="1"/>
        <v>0</v>
      </c>
      <c r="N15" s="45">
        <f>SUMIFS(PAPI20_22_23[Recurso financeiro estimado no ano (R$) - CFURH],PAPI20_22_23[SubPDC],'Consolidaçao - 1'!H15,PAPI20_22_23[Ano],2023)</f>
        <v>0</v>
      </c>
      <c r="O15" s="45">
        <f>SUMIFS(PAPI20_22_23[Recurso financeiro estimado no ano
(R$) - Cobrança Estadual],PAPI20_22_23[SubPDC],'Consolidaçao - 1'!H15,PAPI20_22_23[Ano],2023)</f>
        <v>0</v>
      </c>
      <c r="P15" s="45">
        <f>SUMIFS(PAPI20_22_23[Recurso financeiro estimado no ano
(R$) - Cobrança Federal],PAPI20_22_23[SubPDC],'Consolidaçao - 1'!H15,PAPI20_22_23[Ano],2023)</f>
        <v>0</v>
      </c>
      <c r="Q15" s="45">
        <f>SUMIFS(PAPI20_22_23[Recurso financeiro estimado no ano (R$) - Outras],PAPI20_22_23[SubPDC],'Consolidaçao - 1'!H15,PAPI20_22_23[Ano],2023)</f>
        <v>0</v>
      </c>
      <c r="R15" s="43">
        <f t="shared" si="2"/>
        <v>0</v>
      </c>
      <c r="S15" s="44">
        <f t="shared" si="3"/>
        <v>0</v>
      </c>
    </row>
    <row r="16" spans="1:19" x14ac:dyDescent="0.35">
      <c r="A16" s="3" t="s">
        <v>28</v>
      </c>
      <c r="B16" s="40">
        <f>SUMIFS(PAPI20_21[Recurso financeiro estimado no ano (R$) - CFURH],PAPI20_21[SubPDC],A16,PAPI20_21[Ano],2021)</f>
        <v>340000</v>
      </c>
      <c r="C16" s="40">
        <f>SUMIFS(PAPI20_21[Recurso financeiro estimado no ano
(R$) - Cobrança Estadual],PAPI20_21[SubPDC],A16,PAPI20_21[Ano],2021)</f>
        <v>0</v>
      </c>
      <c r="D16" s="40">
        <f>SUMIFS(PAPI20_21[Recurso financeiro estimado no ano
(R$) - Cobrança Federal],PAPI20_21[SubPDC],A16,PAPI20_21[Ano],2021)</f>
        <v>0</v>
      </c>
      <c r="E16" s="40">
        <f>SUMIFS(PAPI20_21[Recurso financeiro estimado no ano (R$) - Outras],PAPI20_21[SubPDC],A16,PAPI20_21[Ano],2021)</f>
        <v>0</v>
      </c>
      <c r="F16" s="41">
        <f t="shared" si="0"/>
        <v>340000</v>
      </c>
      <c r="H16" s="3" t="s">
        <v>81</v>
      </c>
      <c r="I16" s="45">
        <f>SUMIFS(PAPI20_22_23[Recurso financeiro estimado no ano (R$) - CFURH],PAPI20_22_23[SubPDC],'Consolidaçao - 1'!H16,PAPI20_22_23[Ano],2022)</f>
        <v>288866.7</v>
      </c>
      <c r="J16" s="45">
        <f>SUMIFS(PAPI20_22_23[Recurso financeiro estimado no ano
(R$) - Cobrança Estadual],PAPI20_22_23[SubPDC],'Consolidaçao - 1'!H16,PAPI20_22_23[Ano],2022)</f>
        <v>0</v>
      </c>
      <c r="K16" s="45">
        <f>SUMIFS(PAPI20_22_23[Recurso financeiro estimado no ano
(R$) - Cobrança Federal],PAPI20_22_23[SubPDC],'Consolidaçao - 1'!H16,PAPI20_22_23[Ano],2022)</f>
        <v>0</v>
      </c>
      <c r="L16" s="45">
        <f>SUMIFS(PAPI20_22_23[Recurso financeiro estimado no ano (R$) - Outras],PAPI20_22_23[SubPDC],'Consolidaçao - 1'!H16,PAPI20_22_23[Ano],2022)</f>
        <v>0</v>
      </c>
      <c r="M16" s="42">
        <f t="shared" si="1"/>
        <v>288866.7</v>
      </c>
      <c r="N16" s="45">
        <f>SUMIFS(PAPI20_22_23[Recurso financeiro estimado no ano (R$) - CFURH],PAPI20_22_23[SubPDC],'Consolidaçao - 1'!H16,PAPI20_22_23[Ano],2023)</f>
        <v>300000</v>
      </c>
      <c r="O16" s="45">
        <f>SUMIFS(PAPI20_22_23[Recurso financeiro estimado no ano
(R$) - Cobrança Estadual],PAPI20_22_23[SubPDC],'Consolidaçao - 1'!H16,PAPI20_22_23[Ano],2023)</f>
        <v>400000</v>
      </c>
      <c r="P16" s="45">
        <f>SUMIFS(PAPI20_22_23[Recurso financeiro estimado no ano
(R$) - Cobrança Federal],PAPI20_22_23[SubPDC],'Consolidaçao - 1'!H16,PAPI20_22_23[Ano],2023)</f>
        <v>0</v>
      </c>
      <c r="Q16" s="45">
        <f>SUMIFS(PAPI20_22_23[Recurso financeiro estimado no ano (R$) - Outras],PAPI20_22_23[SubPDC],'Consolidaçao - 1'!H16,PAPI20_22_23[Ano],2023)</f>
        <v>0</v>
      </c>
      <c r="R16" s="43">
        <f t="shared" si="2"/>
        <v>700000</v>
      </c>
      <c r="S16" s="44">
        <f t="shared" si="3"/>
        <v>988866.7</v>
      </c>
    </row>
    <row r="17" spans="1:19" x14ac:dyDescent="0.35">
      <c r="A17" s="3" t="s">
        <v>82</v>
      </c>
      <c r="B17" s="40">
        <f>SUMIFS(PAPI20_21[Recurso financeiro estimado no ano (R$) - CFURH],PAPI20_21[SubPDC],A17,PAPI20_21[Ano],2021)</f>
        <v>0</v>
      </c>
      <c r="C17" s="40">
        <f>SUMIFS(PAPI20_21[Recurso financeiro estimado no ano
(R$) - Cobrança Estadual],PAPI20_21[SubPDC],A17,PAPI20_21[Ano],2021)</f>
        <v>0</v>
      </c>
      <c r="D17" s="40">
        <f>SUMIFS(PAPI20_21[Recurso financeiro estimado no ano
(R$) - Cobrança Federal],PAPI20_21[SubPDC],A17,PAPI20_21[Ano],2021)</f>
        <v>0</v>
      </c>
      <c r="E17" s="40">
        <f>SUMIFS(PAPI20_21[Recurso financeiro estimado no ano (R$) - Outras],PAPI20_21[SubPDC],A17,PAPI20_21[Ano],2021)</f>
        <v>0</v>
      </c>
      <c r="F17" s="41">
        <f t="shared" si="0"/>
        <v>0</v>
      </c>
      <c r="H17" s="3" t="s">
        <v>83</v>
      </c>
      <c r="I17" s="45">
        <f>SUMIFS(PAPI20_22_23[Recurso financeiro estimado no ano (R$) - CFURH],PAPI20_22_23[SubPDC],'Consolidaçao - 1'!H17,PAPI20_22_23[Ano],2022)</f>
        <v>0</v>
      </c>
      <c r="J17" s="45">
        <f>SUMIFS(PAPI20_22_23[Recurso financeiro estimado no ano
(R$) - Cobrança Estadual],PAPI20_22_23[SubPDC],'Consolidaçao - 1'!H17,PAPI20_22_23[Ano],2022)</f>
        <v>0</v>
      </c>
      <c r="K17" s="45">
        <f>SUMIFS(PAPI20_22_23[Recurso financeiro estimado no ano
(R$) - Cobrança Federal],PAPI20_22_23[SubPDC],'Consolidaçao - 1'!H17,PAPI20_22_23[Ano],2022)</f>
        <v>0</v>
      </c>
      <c r="L17" s="45">
        <f>SUMIFS(PAPI20_22_23[Recurso financeiro estimado no ano (R$) - Outras],PAPI20_22_23[SubPDC],'Consolidaçao - 1'!H17,PAPI20_22_23[Ano],2022)</f>
        <v>0</v>
      </c>
      <c r="M17" s="42">
        <f t="shared" si="1"/>
        <v>0</v>
      </c>
      <c r="N17" s="45">
        <f>SUMIFS(PAPI20_22_23[Recurso financeiro estimado no ano (R$) - CFURH],PAPI20_22_23[SubPDC],'Consolidaçao - 1'!H17,PAPI20_22_23[Ano],2023)</f>
        <v>0</v>
      </c>
      <c r="O17" s="45">
        <f>SUMIFS(PAPI20_22_23[Recurso financeiro estimado no ano
(R$) - Cobrança Estadual],PAPI20_22_23[SubPDC],'Consolidaçao - 1'!H17,PAPI20_22_23[Ano],2023)</f>
        <v>0</v>
      </c>
      <c r="P17" s="45">
        <f>SUMIFS(PAPI20_22_23[Recurso financeiro estimado no ano
(R$) - Cobrança Federal],PAPI20_22_23[SubPDC],'Consolidaçao - 1'!H17,PAPI20_22_23[Ano],2023)</f>
        <v>0</v>
      </c>
      <c r="Q17" s="45">
        <f>SUMIFS(PAPI20_22_23[Recurso financeiro estimado no ano (R$) - Outras],PAPI20_22_23[SubPDC],'Consolidaçao - 1'!H17,PAPI20_22_23[Ano],2023)</f>
        <v>0</v>
      </c>
      <c r="R17" s="43">
        <f t="shared" si="2"/>
        <v>0</v>
      </c>
      <c r="S17" s="44">
        <f t="shared" si="3"/>
        <v>0</v>
      </c>
    </row>
    <row r="18" spans="1:19" x14ac:dyDescent="0.35">
      <c r="A18" s="3" t="s">
        <v>84</v>
      </c>
      <c r="B18" s="40">
        <f>SUMIFS(PAPI20_21[Recurso financeiro estimado no ano (R$) - CFURH],PAPI20_21[SubPDC],A18,PAPI20_21[Ano],2021)</f>
        <v>0</v>
      </c>
      <c r="C18" s="40">
        <f>SUMIFS(PAPI20_21[Recurso financeiro estimado no ano
(R$) - Cobrança Estadual],PAPI20_21[SubPDC],A18,PAPI20_21[Ano],2021)</f>
        <v>0</v>
      </c>
      <c r="D18" s="40">
        <f>SUMIFS(PAPI20_21[Recurso financeiro estimado no ano
(R$) - Cobrança Federal],PAPI20_21[SubPDC],A18,PAPI20_21[Ano],2021)</f>
        <v>0</v>
      </c>
      <c r="E18" s="40">
        <f>SUMIFS(PAPI20_21[Recurso financeiro estimado no ano (R$) - Outras],PAPI20_21[SubPDC],A18,PAPI20_21[Ano],2021)</f>
        <v>0</v>
      </c>
      <c r="F18" s="41">
        <f t="shared" si="0"/>
        <v>0</v>
      </c>
      <c r="H18" s="3" t="s">
        <v>85</v>
      </c>
      <c r="I18" s="45">
        <f>SUMIFS(PAPI20_22_23[Recurso financeiro estimado no ano (R$) - CFURH],PAPI20_22_23[SubPDC],'Consolidaçao - 1'!H18,PAPI20_22_23[Ano],2022)</f>
        <v>0</v>
      </c>
      <c r="J18" s="45">
        <f>SUMIFS(PAPI20_22_23[Recurso financeiro estimado no ano
(R$) - Cobrança Estadual],PAPI20_22_23[SubPDC],'Consolidaçao - 1'!H18,PAPI20_22_23[Ano],2022)</f>
        <v>0</v>
      </c>
      <c r="K18" s="45">
        <f>SUMIFS(PAPI20_22_23[Recurso financeiro estimado no ano
(R$) - Cobrança Federal],PAPI20_22_23[SubPDC],'Consolidaçao - 1'!H18,PAPI20_22_23[Ano],2022)</f>
        <v>0</v>
      </c>
      <c r="L18" s="45">
        <f>SUMIFS(PAPI20_22_23[Recurso financeiro estimado no ano (R$) - Outras],PAPI20_22_23[SubPDC],'Consolidaçao - 1'!H18,PAPI20_22_23[Ano],2022)</f>
        <v>0</v>
      </c>
      <c r="M18" s="42">
        <f t="shared" si="1"/>
        <v>0</v>
      </c>
      <c r="N18" s="45">
        <f>SUMIFS(PAPI20_22_23[Recurso financeiro estimado no ano (R$) - CFURH],PAPI20_22_23[SubPDC],'Consolidaçao - 1'!H18,PAPI20_22_23[Ano],2023)</f>
        <v>0</v>
      </c>
      <c r="O18" s="45">
        <f>SUMIFS(PAPI20_22_23[Recurso financeiro estimado no ano
(R$) - Cobrança Estadual],PAPI20_22_23[SubPDC],'Consolidaçao - 1'!H18,PAPI20_22_23[Ano],2023)</f>
        <v>0</v>
      </c>
      <c r="P18" s="45">
        <f>SUMIFS(PAPI20_22_23[Recurso financeiro estimado no ano
(R$) - Cobrança Federal],PAPI20_22_23[SubPDC],'Consolidaçao - 1'!H18,PAPI20_22_23[Ano],2023)</f>
        <v>0</v>
      </c>
      <c r="Q18" s="45">
        <f>SUMIFS(PAPI20_22_23[Recurso financeiro estimado no ano (R$) - Outras],PAPI20_22_23[SubPDC],'Consolidaçao - 1'!H18,PAPI20_22_23[Ano],2023)</f>
        <v>0</v>
      </c>
      <c r="R18" s="43">
        <f t="shared" si="2"/>
        <v>0</v>
      </c>
      <c r="S18" s="44">
        <f t="shared" si="3"/>
        <v>0</v>
      </c>
    </row>
    <row r="19" spans="1:19" x14ac:dyDescent="0.35">
      <c r="A19" s="3" t="s">
        <v>38</v>
      </c>
      <c r="B19" s="40">
        <f>SUMIFS(PAPI20_21[Recurso financeiro estimado no ano (R$) - CFURH],PAPI20_21[SubPDC],A19,PAPI20_21[Ano],2021)</f>
        <v>302322.06</v>
      </c>
      <c r="C19" s="40">
        <f>SUMIFS(PAPI20_21[Recurso financeiro estimado no ano
(R$) - Cobrança Estadual],PAPI20_21[SubPDC],A19,PAPI20_21[Ano],2021)</f>
        <v>0</v>
      </c>
      <c r="D19" s="40">
        <f>SUMIFS(PAPI20_21[Recurso financeiro estimado no ano
(R$) - Cobrança Federal],PAPI20_21[SubPDC],A19,PAPI20_21[Ano],2021)</f>
        <v>0</v>
      </c>
      <c r="E19" s="40">
        <f>SUMIFS(PAPI20_21[Recurso financeiro estimado no ano (R$) - Outras],PAPI20_21[SubPDC],A19,PAPI20_21[Ano],2021)</f>
        <v>0</v>
      </c>
      <c r="F19" s="41">
        <f t="shared" si="0"/>
        <v>302322.06</v>
      </c>
      <c r="H19" s="3" t="s">
        <v>44</v>
      </c>
      <c r="I19" s="45">
        <f>SUMIFS(PAPI20_22_23[Recurso financeiro estimado no ano (R$) - CFURH],PAPI20_22_23[SubPDC],'Consolidaçao - 1'!H19,PAPI20_22_23[Ano],2022)</f>
        <v>0</v>
      </c>
      <c r="J19" s="45">
        <f>SUMIFS(PAPI20_22_23[Recurso financeiro estimado no ano
(R$) - Cobrança Estadual],PAPI20_22_23[SubPDC],'Consolidaçao - 1'!H19,PAPI20_22_23[Ano],2022)</f>
        <v>170000</v>
      </c>
      <c r="K19" s="45">
        <f>SUMIFS(PAPI20_22_23[Recurso financeiro estimado no ano
(R$) - Cobrança Federal],PAPI20_22_23[SubPDC],'Consolidaçao - 1'!H19,PAPI20_22_23[Ano],2022)</f>
        <v>0</v>
      </c>
      <c r="L19" s="45">
        <f>SUMIFS(PAPI20_22_23[Recurso financeiro estimado no ano (R$) - Outras],PAPI20_22_23[SubPDC],'Consolidaçao - 1'!H19,PAPI20_22_23[Ano],2022)</f>
        <v>0</v>
      </c>
      <c r="M19" s="42">
        <f t="shared" si="1"/>
        <v>170000</v>
      </c>
      <c r="N19" s="45">
        <f>SUMIFS(PAPI20_22_23[Recurso financeiro estimado no ano (R$) - CFURH],PAPI20_22_23[SubPDC],'Consolidaçao - 1'!H19,PAPI20_22_23[Ano],2023)</f>
        <v>0</v>
      </c>
      <c r="O19" s="45">
        <f>SUMIFS(PAPI20_22_23[Recurso financeiro estimado no ano
(R$) - Cobrança Estadual],PAPI20_22_23[SubPDC],'Consolidaçao - 1'!H19,PAPI20_22_23[Ano],2023)</f>
        <v>300000</v>
      </c>
      <c r="P19" s="45">
        <f>SUMIFS(PAPI20_22_23[Recurso financeiro estimado no ano
(R$) - Cobrança Federal],PAPI20_22_23[SubPDC],'Consolidaçao - 1'!H19,PAPI20_22_23[Ano],2023)</f>
        <v>0</v>
      </c>
      <c r="Q19" s="45">
        <f>SUMIFS(PAPI20_22_23[Recurso financeiro estimado no ano (R$) - Outras],PAPI20_22_23[SubPDC],'Consolidaçao - 1'!H19,PAPI20_22_23[Ano],2023)</f>
        <v>0</v>
      </c>
      <c r="R19" s="43">
        <f t="shared" si="2"/>
        <v>300000</v>
      </c>
      <c r="S19" s="44">
        <f t="shared" si="3"/>
        <v>470000</v>
      </c>
    </row>
    <row r="20" spans="1:19" x14ac:dyDescent="0.35">
      <c r="A20" s="3" t="s">
        <v>86</v>
      </c>
      <c r="B20" s="40">
        <f>SUMIFS(PAPI20_21[Recurso financeiro estimado no ano (R$) - CFURH],PAPI20_21[SubPDC],A20,PAPI20_21[Ano],2021)</f>
        <v>0</v>
      </c>
      <c r="C20" s="40">
        <f>SUMIFS(PAPI20_21[Recurso financeiro estimado no ano
(R$) - Cobrança Estadual],PAPI20_21[SubPDC],A20,PAPI20_21[Ano],2021)</f>
        <v>0</v>
      </c>
      <c r="D20" s="40">
        <f>SUMIFS(PAPI20_21[Recurso financeiro estimado no ano
(R$) - Cobrança Federal],PAPI20_21[SubPDC],A20,PAPI20_21[Ano],2021)</f>
        <v>0</v>
      </c>
      <c r="E20" s="40">
        <f>SUMIFS(PAPI20_21[Recurso financeiro estimado no ano (R$) - Outras],PAPI20_21[SubPDC],A20,PAPI20_21[Ano],2021)</f>
        <v>0</v>
      </c>
      <c r="F20" s="41">
        <f t="shared" si="0"/>
        <v>0</v>
      </c>
      <c r="H20" s="3" t="s">
        <v>87</v>
      </c>
      <c r="I20" s="45">
        <f>SUMIFS(PAPI20_22_23[Recurso financeiro estimado no ano (R$) - CFURH],PAPI20_22_23[SubPDC],'Consolidaçao - 1'!H20,PAPI20_22_23[Ano],2022)</f>
        <v>0</v>
      </c>
      <c r="J20" s="45">
        <f>SUMIFS(PAPI20_22_23[Recurso financeiro estimado no ano
(R$) - Cobrança Estadual],PAPI20_22_23[SubPDC],'Consolidaçao - 1'!H20,PAPI20_22_23[Ano],2022)</f>
        <v>0</v>
      </c>
      <c r="K20" s="45">
        <f>SUMIFS(PAPI20_22_23[Recurso financeiro estimado no ano
(R$) - Cobrança Federal],PAPI20_22_23[SubPDC],'Consolidaçao - 1'!H20,PAPI20_22_23[Ano],2022)</f>
        <v>0</v>
      </c>
      <c r="L20" s="45">
        <f>SUMIFS(PAPI20_22_23[Recurso financeiro estimado no ano (R$) - Outras],PAPI20_22_23[SubPDC],'Consolidaçao - 1'!H20,PAPI20_22_23[Ano],2022)</f>
        <v>0</v>
      </c>
      <c r="M20" s="42">
        <f t="shared" si="1"/>
        <v>0</v>
      </c>
      <c r="N20" s="45">
        <f>SUMIFS(PAPI20_22_23[Recurso financeiro estimado no ano (R$) - CFURH],PAPI20_22_23[SubPDC],'Consolidaçao - 1'!H20,PAPI20_22_23[Ano],2023)</f>
        <v>0</v>
      </c>
      <c r="O20" s="45">
        <f>SUMIFS(PAPI20_22_23[Recurso financeiro estimado no ano
(R$) - Cobrança Estadual],PAPI20_22_23[SubPDC],'Consolidaçao - 1'!H20,PAPI20_22_23[Ano],2023)</f>
        <v>0</v>
      </c>
      <c r="P20" s="45">
        <f>SUMIFS(PAPI20_22_23[Recurso financeiro estimado no ano
(R$) - Cobrança Federal],PAPI20_22_23[SubPDC],'Consolidaçao - 1'!H20,PAPI20_22_23[Ano],2023)</f>
        <v>0</v>
      </c>
      <c r="Q20" s="45">
        <f>SUMIFS(PAPI20_22_23[Recurso financeiro estimado no ano (R$) - Outras],PAPI20_22_23[SubPDC],'Consolidaçao - 1'!H20,PAPI20_22_23[Ano],2023)</f>
        <v>0</v>
      </c>
      <c r="R20" s="43">
        <f t="shared" si="2"/>
        <v>0</v>
      </c>
      <c r="S20" s="44">
        <f t="shared" si="3"/>
        <v>0</v>
      </c>
    </row>
    <row r="21" spans="1:19" x14ac:dyDescent="0.35">
      <c r="A21" s="3" t="s">
        <v>88</v>
      </c>
      <c r="B21" s="40">
        <f>SUMIFS(PAPI20_21[Recurso financeiro estimado no ano (R$) - CFURH],PAPI20_21[SubPDC],A21,PAPI20_21[Ano],2021)</f>
        <v>0</v>
      </c>
      <c r="C21" s="40">
        <f>SUMIFS(PAPI20_21[Recurso financeiro estimado no ano
(R$) - Cobrança Estadual],PAPI20_21[SubPDC],A21,PAPI20_21[Ano],2021)</f>
        <v>0</v>
      </c>
      <c r="D21" s="40">
        <f>SUMIFS(PAPI20_21[Recurso financeiro estimado no ano
(R$) - Cobrança Federal],PAPI20_21[SubPDC],A21,PAPI20_21[Ano],2021)</f>
        <v>0</v>
      </c>
      <c r="E21" s="40">
        <f>SUMIFS(PAPI20_21[Recurso financeiro estimado no ano (R$) - Outras],PAPI20_21[SubPDC],A21,PAPI20_21[Ano],2021)</f>
        <v>0</v>
      </c>
      <c r="F21" s="41">
        <f t="shared" si="0"/>
        <v>0</v>
      </c>
      <c r="H21" s="3" t="s">
        <v>89</v>
      </c>
      <c r="I21" s="45">
        <f>SUMIFS(PAPI20_22_23[Recurso financeiro estimado no ano (R$) - CFURH],PAPI20_22_23[SubPDC],'Consolidaçao - 1'!H21,PAPI20_22_23[Ano],2022)</f>
        <v>0</v>
      </c>
      <c r="J21" s="45">
        <f>SUMIFS(PAPI20_22_23[Recurso financeiro estimado no ano
(R$) - Cobrança Estadual],PAPI20_22_23[SubPDC],'Consolidaçao - 1'!H21,PAPI20_22_23[Ano],2022)</f>
        <v>0</v>
      </c>
      <c r="K21" s="45">
        <f>SUMIFS(PAPI20_22_23[Recurso financeiro estimado no ano
(R$) - Cobrança Federal],PAPI20_22_23[SubPDC],'Consolidaçao - 1'!H21,PAPI20_22_23[Ano],2022)</f>
        <v>0</v>
      </c>
      <c r="L21" s="45">
        <f>SUMIFS(PAPI20_22_23[Recurso financeiro estimado no ano (R$) - Outras],PAPI20_22_23[SubPDC],'Consolidaçao - 1'!H21,PAPI20_22_23[Ano],2022)</f>
        <v>0</v>
      </c>
      <c r="M21" s="42">
        <f t="shared" si="1"/>
        <v>0</v>
      </c>
      <c r="N21" s="45">
        <f>SUMIFS(PAPI20_22_23[Recurso financeiro estimado no ano (R$) - CFURH],PAPI20_22_23[SubPDC],'Consolidaçao - 1'!H21,PAPI20_22_23[Ano],2023)</f>
        <v>0</v>
      </c>
      <c r="O21" s="45">
        <f>SUMIFS(PAPI20_22_23[Recurso financeiro estimado no ano
(R$) - Cobrança Estadual],PAPI20_22_23[SubPDC],'Consolidaçao - 1'!H21,PAPI20_22_23[Ano],2023)</f>
        <v>0</v>
      </c>
      <c r="P21" s="45">
        <f>SUMIFS(PAPI20_22_23[Recurso financeiro estimado no ano
(R$) - Cobrança Federal],PAPI20_22_23[SubPDC],'Consolidaçao - 1'!H21,PAPI20_22_23[Ano],2023)</f>
        <v>0</v>
      </c>
      <c r="Q21" s="45">
        <f>SUMIFS(PAPI20_22_23[Recurso financeiro estimado no ano (R$) - Outras],PAPI20_22_23[SubPDC],'Consolidaçao - 1'!H21,PAPI20_22_23[Ano],2023)</f>
        <v>0</v>
      </c>
      <c r="R21" s="43">
        <f t="shared" si="2"/>
        <v>0</v>
      </c>
      <c r="S21" s="44">
        <f t="shared" si="3"/>
        <v>0</v>
      </c>
    </row>
    <row r="22" spans="1:19" x14ac:dyDescent="0.35">
      <c r="A22" s="3" t="s">
        <v>90</v>
      </c>
      <c r="B22" s="40">
        <f>SUMIFS(PAPI20_21[Recurso financeiro estimado no ano (R$) - CFURH],PAPI20_21[SubPDC],A22,PAPI20_21[Ano],2021)</f>
        <v>0</v>
      </c>
      <c r="C22" s="40">
        <f>SUMIFS(PAPI20_21[Recurso financeiro estimado no ano
(R$) - Cobrança Estadual],PAPI20_21[SubPDC],A22,PAPI20_21[Ano],2021)</f>
        <v>0</v>
      </c>
      <c r="D22" s="40">
        <f>SUMIFS(PAPI20_21[Recurso financeiro estimado no ano
(R$) - Cobrança Federal],PAPI20_21[SubPDC],A22,PAPI20_21[Ano],2021)</f>
        <v>0</v>
      </c>
      <c r="E22" s="40">
        <f>SUMIFS(PAPI20_21[Recurso financeiro estimado no ano (R$) - Outras],PAPI20_21[SubPDC],A22,PAPI20_21[Ano],2021)</f>
        <v>0</v>
      </c>
      <c r="F22" s="41">
        <f t="shared" si="0"/>
        <v>0</v>
      </c>
      <c r="H22" s="3" t="s">
        <v>91</v>
      </c>
      <c r="I22" s="45">
        <f>SUMIFS(PAPI20_22_23[Recurso financeiro estimado no ano (R$) - CFURH],PAPI20_22_23[SubPDC],'Consolidaçao - 1'!H22,PAPI20_22_23[Ano],2022)</f>
        <v>0</v>
      </c>
      <c r="J22" s="45">
        <f>SUMIFS(PAPI20_22_23[Recurso financeiro estimado no ano
(R$) - Cobrança Estadual],PAPI20_22_23[SubPDC],'Consolidaçao - 1'!H22,PAPI20_22_23[Ano],2022)</f>
        <v>0</v>
      </c>
      <c r="K22" s="45">
        <f>SUMIFS(PAPI20_22_23[Recurso financeiro estimado no ano
(R$) - Cobrança Federal],PAPI20_22_23[SubPDC],'Consolidaçao - 1'!H22,PAPI20_22_23[Ano],2022)</f>
        <v>0</v>
      </c>
      <c r="L22" s="45">
        <f>SUMIFS(PAPI20_22_23[Recurso financeiro estimado no ano (R$) - Outras],PAPI20_22_23[SubPDC],'Consolidaçao - 1'!H22,PAPI20_22_23[Ano],2022)</f>
        <v>0</v>
      </c>
      <c r="M22" s="42">
        <f t="shared" si="1"/>
        <v>0</v>
      </c>
      <c r="N22" s="45">
        <f>SUMIFS(PAPI20_22_23[Recurso financeiro estimado no ano (R$) - CFURH],PAPI20_22_23[SubPDC],'Consolidaçao - 1'!H22,PAPI20_22_23[Ano],2023)</f>
        <v>0</v>
      </c>
      <c r="O22" s="45">
        <f>SUMIFS(PAPI20_22_23[Recurso financeiro estimado no ano
(R$) - Cobrança Estadual],PAPI20_22_23[SubPDC],'Consolidaçao - 1'!H22,PAPI20_22_23[Ano],2023)</f>
        <v>179324.92</v>
      </c>
      <c r="P22" s="45">
        <f>SUMIFS(PAPI20_22_23[Recurso financeiro estimado no ano
(R$) - Cobrança Federal],PAPI20_22_23[SubPDC],'Consolidaçao - 1'!H22,PAPI20_22_23[Ano],2023)</f>
        <v>0</v>
      </c>
      <c r="Q22" s="45">
        <f>SUMIFS(PAPI20_22_23[Recurso financeiro estimado no ano (R$) - Outras],PAPI20_22_23[SubPDC],'Consolidaçao - 1'!H22,PAPI20_22_23[Ano],2023)</f>
        <v>0</v>
      </c>
      <c r="R22" s="43">
        <f t="shared" si="2"/>
        <v>179324.92</v>
      </c>
      <c r="S22" s="44">
        <f t="shared" si="3"/>
        <v>179324.92</v>
      </c>
    </row>
    <row r="23" spans="1:19" x14ac:dyDescent="0.35">
      <c r="A23" s="3" t="s">
        <v>44</v>
      </c>
      <c r="B23" s="40">
        <f>SUMIFS(PAPI20_21[Recurso financeiro estimado no ano (R$) - CFURH],PAPI20_21[SubPDC],A23,PAPI20_21[Ano],2021)</f>
        <v>244711.35</v>
      </c>
      <c r="C23" s="40">
        <f>SUMIFS(PAPI20_21[Recurso financeiro estimado no ano
(R$) - Cobrança Estadual],PAPI20_21[SubPDC],A23,PAPI20_21[Ano],2021)</f>
        <v>0</v>
      </c>
      <c r="D23" s="40">
        <f>SUMIFS(PAPI20_21[Recurso financeiro estimado no ano
(R$) - Cobrança Federal],PAPI20_21[SubPDC],A23,PAPI20_21[Ano],2021)</f>
        <v>0</v>
      </c>
      <c r="E23" s="40">
        <f>SUMIFS(PAPI20_21[Recurso financeiro estimado no ano (R$) - Outras],PAPI20_21[SubPDC],A23,PAPI20_21[Ano],2021)</f>
        <v>0</v>
      </c>
      <c r="F23" s="41">
        <f t="shared" si="0"/>
        <v>244711.35</v>
      </c>
      <c r="H23" s="3" t="s">
        <v>92</v>
      </c>
      <c r="I23" s="45">
        <f>SUMIFS(PAPI20_22_23[Recurso financeiro estimado no ano (R$) - CFURH],PAPI20_22_23[SubPDC],'Consolidaçao - 1'!H23,PAPI20_22_23[Ano],2022)</f>
        <v>0</v>
      </c>
      <c r="J23" s="45">
        <f>SUMIFS(PAPI20_22_23[Recurso financeiro estimado no ano
(R$) - Cobrança Estadual],PAPI20_22_23[SubPDC],'Consolidaçao - 1'!H23,PAPI20_22_23[Ano],2022)</f>
        <v>0</v>
      </c>
      <c r="K23" s="45">
        <f>SUMIFS(PAPI20_22_23[Recurso financeiro estimado no ano
(R$) - Cobrança Federal],PAPI20_22_23[SubPDC],'Consolidaçao - 1'!H23,PAPI20_22_23[Ano],2022)</f>
        <v>0</v>
      </c>
      <c r="L23" s="45">
        <f>SUMIFS(PAPI20_22_23[Recurso financeiro estimado no ano (R$) - Outras],PAPI20_22_23[SubPDC],'Consolidaçao - 1'!H23,PAPI20_22_23[Ano],2022)</f>
        <v>0</v>
      </c>
      <c r="M23" s="42">
        <f t="shared" si="1"/>
        <v>0</v>
      </c>
      <c r="N23" s="45">
        <f>SUMIFS(PAPI20_22_23[Recurso financeiro estimado no ano (R$) - CFURH],PAPI20_22_23[SubPDC],'Consolidaçao - 1'!H23,PAPI20_22_23[Ano],2023)</f>
        <v>0</v>
      </c>
      <c r="O23" s="45">
        <f>SUMIFS(PAPI20_22_23[Recurso financeiro estimado no ano
(R$) - Cobrança Estadual],PAPI20_22_23[SubPDC],'Consolidaçao - 1'!H23,PAPI20_22_23[Ano],2023)</f>
        <v>0</v>
      </c>
      <c r="P23" s="45">
        <f>SUMIFS(PAPI20_22_23[Recurso financeiro estimado no ano
(R$) - Cobrança Federal],PAPI20_22_23[SubPDC],'Consolidaçao - 1'!H23,PAPI20_22_23[Ano],2023)</f>
        <v>0</v>
      </c>
      <c r="Q23" s="45">
        <f>SUMIFS(PAPI20_22_23[Recurso financeiro estimado no ano (R$) - Outras],PAPI20_22_23[SubPDC],'Consolidaçao - 1'!H23,PAPI20_22_23[Ano],2023)</f>
        <v>0</v>
      </c>
      <c r="R23" s="43">
        <f t="shared" si="2"/>
        <v>0</v>
      </c>
      <c r="S23" s="44">
        <f t="shared" si="3"/>
        <v>0</v>
      </c>
    </row>
    <row r="24" spans="1:19" x14ac:dyDescent="0.35">
      <c r="A24" s="3" t="s">
        <v>87</v>
      </c>
      <c r="B24" s="40">
        <f>SUMIFS(PAPI20_21[Recurso financeiro estimado no ano (R$) - CFURH],PAPI20_21[SubPDC],A24,PAPI20_21[Ano],2021)</f>
        <v>0</v>
      </c>
      <c r="C24" s="40">
        <f>SUMIFS(PAPI20_21[Recurso financeiro estimado no ano
(R$) - Cobrança Estadual],PAPI20_21[SubPDC],A24,PAPI20_21[Ano],2021)</f>
        <v>0</v>
      </c>
      <c r="D24" s="40">
        <f>SUMIFS(PAPI20_21[Recurso financeiro estimado no ano
(R$) - Cobrança Federal],PAPI20_21[SubPDC],A24,PAPI20_21[Ano],2021)</f>
        <v>0</v>
      </c>
      <c r="E24" s="40">
        <f>SUMIFS(PAPI20_21[Recurso financeiro estimado no ano (R$) - Outras],PAPI20_21[SubPDC],A24,PAPI20_21[Ano],2021)</f>
        <v>0</v>
      </c>
      <c r="F24" s="41">
        <f t="shared" si="0"/>
        <v>0</v>
      </c>
      <c r="H24" s="3" t="s">
        <v>93</v>
      </c>
      <c r="I24" s="45">
        <f>SUMIFS(PAPI20_22_23[Recurso financeiro estimado no ano (R$) - CFURH],PAPI20_22_23[SubPDC],'Consolidaçao - 1'!H24,PAPI20_22_23[Ano],2022)</f>
        <v>200000</v>
      </c>
      <c r="J24" s="45">
        <f>SUMIFS(PAPI20_22_23[Recurso financeiro estimado no ano
(R$) - Cobrança Estadual],PAPI20_22_23[SubPDC],'Consolidaçao - 1'!H24,PAPI20_22_23[Ano],2022)</f>
        <v>0</v>
      </c>
      <c r="K24" s="45">
        <f>SUMIFS(PAPI20_22_23[Recurso financeiro estimado no ano
(R$) - Cobrança Federal],PAPI20_22_23[SubPDC],'Consolidaçao - 1'!H24,PAPI20_22_23[Ano],2022)</f>
        <v>0</v>
      </c>
      <c r="L24" s="45">
        <f>SUMIFS(PAPI20_22_23[Recurso financeiro estimado no ano (R$) - Outras],PAPI20_22_23[SubPDC],'Consolidaçao - 1'!H24,PAPI20_22_23[Ano],2022)</f>
        <v>0</v>
      </c>
      <c r="M24" s="42">
        <f t="shared" si="1"/>
        <v>200000</v>
      </c>
      <c r="N24" s="45">
        <f>SUMIFS(PAPI20_22_23[Recurso financeiro estimado no ano (R$) - CFURH],PAPI20_22_23[SubPDC],'Consolidaçao - 1'!H24,PAPI20_22_23[Ano],2023)</f>
        <v>1113141.6499999999</v>
      </c>
      <c r="O24" s="45">
        <f>SUMIFS(PAPI20_22_23[Recurso financeiro estimado no ano
(R$) - Cobrança Estadual],PAPI20_22_23[SubPDC],'Consolidaçao - 1'!H24,PAPI20_22_23[Ano],2023)</f>
        <v>0</v>
      </c>
      <c r="P24" s="45">
        <f>SUMIFS(PAPI20_22_23[Recurso financeiro estimado no ano
(R$) - Cobrança Federal],PAPI20_22_23[SubPDC],'Consolidaçao - 1'!H24,PAPI20_22_23[Ano],2023)</f>
        <v>0</v>
      </c>
      <c r="Q24" s="45">
        <f>SUMIFS(PAPI20_22_23[Recurso financeiro estimado no ano (R$) - Outras],PAPI20_22_23[SubPDC],'Consolidaçao - 1'!H24,PAPI20_22_23[Ano],2023)</f>
        <v>0</v>
      </c>
      <c r="R24" s="43">
        <f t="shared" si="2"/>
        <v>1113141.6499999999</v>
      </c>
      <c r="S24" s="44">
        <f t="shared" si="3"/>
        <v>1313141.6499999999</v>
      </c>
    </row>
    <row r="25" spans="1:19" x14ac:dyDescent="0.35">
      <c r="A25" s="3" t="s">
        <v>89</v>
      </c>
      <c r="B25" s="40">
        <f>SUMIFS(PAPI20_21[Recurso financeiro estimado no ano (R$) - CFURH],PAPI20_21[SubPDC],A25,PAPI20_21[Ano],2021)</f>
        <v>0</v>
      </c>
      <c r="C25" s="40">
        <f>SUMIFS(PAPI20_21[Recurso financeiro estimado no ano
(R$) - Cobrança Estadual],PAPI20_21[SubPDC],A25,PAPI20_21[Ano],2021)</f>
        <v>0</v>
      </c>
      <c r="D25" s="40">
        <f>SUMIFS(PAPI20_21[Recurso financeiro estimado no ano
(R$) - Cobrança Federal],PAPI20_21[SubPDC],A25,PAPI20_21[Ano],2021)</f>
        <v>0</v>
      </c>
      <c r="E25" s="40">
        <f>SUMIFS(PAPI20_21[Recurso financeiro estimado no ano (R$) - Outras],PAPI20_21[SubPDC],A25,PAPI20_21[Ano],2021)</f>
        <v>0</v>
      </c>
      <c r="F25" s="41">
        <f t="shared" si="0"/>
        <v>0</v>
      </c>
      <c r="H25" s="3" t="s">
        <v>94</v>
      </c>
      <c r="I25" s="45">
        <f>SUMIFS(PAPI20_22_23[Recurso financeiro estimado no ano (R$) - CFURH],PAPI20_22_23[SubPDC],'Consolidaçao - 1'!H25,PAPI20_22_23[Ano],2022)</f>
        <v>0</v>
      </c>
      <c r="J25" s="45">
        <f>SUMIFS(PAPI20_22_23[Recurso financeiro estimado no ano
(R$) - Cobrança Estadual],PAPI20_22_23[SubPDC],'Consolidaçao - 1'!H25,PAPI20_22_23[Ano],2022)</f>
        <v>0</v>
      </c>
      <c r="K25" s="45">
        <f>SUMIFS(PAPI20_22_23[Recurso financeiro estimado no ano
(R$) - Cobrança Federal],PAPI20_22_23[SubPDC],'Consolidaçao - 1'!H25,PAPI20_22_23[Ano],2022)</f>
        <v>0</v>
      </c>
      <c r="L25" s="45">
        <f>SUMIFS(PAPI20_22_23[Recurso financeiro estimado no ano (R$) - Outras],PAPI20_22_23[SubPDC],'Consolidaçao - 1'!H25,PAPI20_22_23[Ano],2022)</f>
        <v>0</v>
      </c>
      <c r="M25" s="42">
        <f t="shared" si="1"/>
        <v>0</v>
      </c>
      <c r="N25" s="45">
        <f>SUMIFS(PAPI20_22_23[Recurso financeiro estimado no ano (R$) - CFURH],PAPI20_22_23[SubPDC],'Consolidaçao - 1'!H25,PAPI20_22_23[Ano],2023)</f>
        <v>0</v>
      </c>
      <c r="O25" s="45">
        <f>SUMIFS(PAPI20_22_23[Recurso financeiro estimado no ano
(R$) - Cobrança Estadual],PAPI20_22_23[SubPDC],'Consolidaçao - 1'!H25,PAPI20_22_23[Ano],2023)</f>
        <v>0</v>
      </c>
      <c r="P25" s="45">
        <f>SUMIFS(PAPI20_22_23[Recurso financeiro estimado no ano
(R$) - Cobrança Federal],PAPI20_22_23[SubPDC],'Consolidaçao - 1'!H25,PAPI20_22_23[Ano],2023)</f>
        <v>0</v>
      </c>
      <c r="Q25" s="45">
        <f>SUMIFS(PAPI20_22_23[Recurso financeiro estimado no ano (R$) - Outras],PAPI20_22_23[SubPDC],'Consolidaçao - 1'!H25,PAPI20_22_23[Ano],2023)</f>
        <v>0</v>
      </c>
      <c r="R25" s="43">
        <f t="shared" si="2"/>
        <v>0</v>
      </c>
      <c r="S25" s="44">
        <f t="shared" si="3"/>
        <v>0</v>
      </c>
    </row>
    <row r="26" spans="1:19" x14ac:dyDescent="0.35">
      <c r="A26" s="3" t="s">
        <v>95</v>
      </c>
      <c r="B26" s="40">
        <f>SUMIFS(PAPI20_21[Recurso financeiro estimado no ano (R$) - CFURH],PAPI20_21[SubPDC],A26,PAPI20_21[Ano],2021)</f>
        <v>0</v>
      </c>
      <c r="C26" s="40">
        <f>SUMIFS(PAPI20_21[Recurso financeiro estimado no ano
(R$) - Cobrança Estadual],PAPI20_21[SubPDC],A26,PAPI20_21[Ano],2021)</f>
        <v>0</v>
      </c>
      <c r="D26" s="40">
        <f>SUMIFS(PAPI20_21[Recurso financeiro estimado no ano
(R$) - Cobrança Federal],PAPI20_21[SubPDC],A26,PAPI20_21[Ano],2021)</f>
        <v>0</v>
      </c>
      <c r="E26" s="40">
        <f>SUMIFS(PAPI20_21[Recurso financeiro estimado no ano (R$) - Outras],PAPI20_21[SubPDC],A26,PAPI20_21[Ano],2021)</f>
        <v>0</v>
      </c>
      <c r="F26" s="41">
        <f t="shared" si="0"/>
        <v>0</v>
      </c>
      <c r="H26" s="3" t="s">
        <v>96</v>
      </c>
      <c r="I26" s="45">
        <f>SUMIFS(PAPI20_22_23[Recurso financeiro estimado no ano (R$) - CFURH],PAPI20_22_23[SubPDC],'Consolidaçao - 1'!H26,PAPI20_22_23[Ano],2022)</f>
        <v>0</v>
      </c>
      <c r="J26" s="45">
        <f>SUMIFS(PAPI20_22_23[Recurso financeiro estimado no ano
(R$) - Cobrança Estadual],PAPI20_22_23[SubPDC],'Consolidaçao - 1'!H26,PAPI20_22_23[Ano],2022)</f>
        <v>150000</v>
      </c>
      <c r="K26" s="45">
        <f>SUMIFS(PAPI20_22_23[Recurso financeiro estimado no ano
(R$) - Cobrança Federal],PAPI20_22_23[SubPDC],'Consolidaçao - 1'!H26,PAPI20_22_23[Ano],2022)</f>
        <v>0</v>
      </c>
      <c r="L26" s="45">
        <f>SUMIFS(PAPI20_22_23[Recurso financeiro estimado no ano (R$) - Outras],PAPI20_22_23[SubPDC],'Consolidaçao - 1'!H26,PAPI20_22_23[Ano],2022)</f>
        <v>0</v>
      </c>
      <c r="M26" s="42">
        <f t="shared" si="1"/>
        <v>150000</v>
      </c>
      <c r="N26" s="45">
        <f>SUMIFS(PAPI20_22_23[Recurso financeiro estimado no ano (R$) - CFURH],PAPI20_22_23[SubPDC],'Consolidaçao - 1'!H26,PAPI20_22_23[Ano],2023)</f>
        <v>0</v>
      </c>
      <c r="O26" s="45">
        <f>SUMIFS(PAPI20_22_23[Recurso financeiro estimado no ano
(R$) - Cobrança Estadual],PAPI20_22_23[SubPDC],'Consolidaçao - 1'!H26,PAPI20_22_23[Ano],2023)</f>
        <v>0</v>
      </c>
      <c r="P26" s="45">
        <f>SUMIFS(PAPI20_22_23[Recurso financeiro estimado no ano
(R$) - Cobrança Federal],PAPI20_22_23[SubPDC],'Consolidaçao - 1'!H26,PAPI20_22_23[Ano],2023)</f>
        <v>0</v>
      </c>
      <c r="Q26" s="45">
        <f>SUMIFS(PAPI20_22_23[Recurso financeiro estimado no ano (R$) - Outras],PAPI20_22_23[SubPDC],'Consolidaçao - 1'!H26,PAPI20_22_23[Ano],2023)</f>
        <v>0</v>
      </c>
      <c r="R26" s="43">
        <f t="shared" si="2"/>
        <v>0</v>
      </c>
      <c r="S26" s="44">
        <f t="shared" si="3"/>
        <v>150000</v>
      </c>
    </row>
    <row r="27" spans="1:19" x14ac:dyDescent="0.35">
      <c r="A27" s="3" t="s">
        <v>97</v>
      </c>
      <c r="B27" s="40">
        <f>SUMIFS(PAPI20_21[Recurso financeiro estimado no ano (R$) - CFURH],PAPI20_21[SubPDC],A27,PAPI20_21[Ano],2021)</f>
        <v>0</v>
      </c>
      <c r="C27" s="40">
        <f>SUMIFS(PAPI20_21[Recurso financeiro estimado no ano
(R$) - Cobrança Estadual],PAPI20_21[SubPDC],A27,PAPI20_21[Ano],2021)</f>
        <v>0</v>
      </c>
      <c r="D27" s="40">
        <f>SUMIFS(PAPI20_21[Recurso financeiro estimado no ano
(R$) - Cobrança Federal],PAPI20_21[SubPDC],A27,PAPI20_21[Ano],2021)</f>
        <v>0</v>
      </c>
      <c r="E27" s="40">
        <f>SUMIFS(PAPI20_21[Recurso financeiro estimado no ano (R$) - Outras],PAPI20_21[SubPDC],A27,PAPI20_21[Ano],2021)</f>
        <v>0</v>
      </c>
      <c r="F27" s="41">
        <f t="shared" si="0"/>
        <v>0</v>
      </c>
      <c r="H27" s="3" t="s">
        <v>98</v>
      </c>
      <c r="I27" s="45">
        <f>SUMIFS(PAPI20_22_23[Recurso financeiro estimado no ano (R$) - CFURH],PAPI20_22_23[SubPDC],'Consolidaçao - 1'!H27,PAPI20_22_23[Ano],2022)</f>
        <v>0</v>
      </c>
      <c r="J27" s="45">
        <f>SUMIFS(PAPI20_22_23[Recurso financeiro estimado no ano
(R$) - Cobrança Estadual],PAPI20_22_23[SubPDC],'Consolidaçao - 1'!H27,PAPI20_22_23[Ano],2022)</f>
        <v>0</v>
      </c>
      <c r="K27" s="45">
        <f>SUMIFS(PAPI20_22_23[Recurso financeiro estimado no ano
(R$) - Cobrança Federal],PAPI20_22_23[SubPDC],'Consolidaçao - 1'!H27,PAPI20_22_23[Ano],2022)</f>
        <v>0</v>
      </c>
      <c r="L27" s="45">
        <f>SUMIFS(PAPI20_22_23[Recurso financeiro estimado no ano (R$) - Outras],PAPI20_22_23[SubPDC],'Consolidaçao - 1'!H27,PAPI20_22_23[Ano],2022)</f>
        <v>0</v>
      </c>
      <c r="M27" s="42">
        <f t="shared" si="1"/>
        <v>0</v>
      </c>
      <c r="N27" s="45">
        <f>SUMIFS(PAPI20_22_23[Recurso financeiro estimado no ano (R$) - CFURH],PAPI20_22_23[SubPDC],'Consolidaçao - 1'!H27,PAPI20_22_23[Ano],2023)</f>
        <v>0</v>
      </c>
      <c r="O27" s="45">
        <f>SUMIFS(PAPI20_22_23[Recurso financeiro estimado no ano
(R$) - Cobrança Estadual],PAPI20_22_23[SubPDC],'Consolidaçao - 1'!H27,PAPI20_22_23[Ano],2023)</f>
        <v>0</v>
      </c>
      <c r="P27" s="45">
        <f>SUMIFS(PAPI20_22_23[Recurso financeiro estimado no ano
(R$) - Cobrança Federal],PAPI20_22_23[SubPDC],'Consolidaçao - 1'!H27,PAPI20_22_23[Ano],2023)</f>
        <v>0</v>
      </c>
      <c r="Q27" s="45">
        <f>SUMIFS(PAPI20_22_23[Recurso financeiro estimado no ano (R$) - Outras],PAPI20_22_23[SubPDC],'Consolidaçao - 1'!H27,PAPI20_22_23[Ano],2023)</f>
        <v>0</v>
      </c>
      <c r="R27" s="43">
        <f t="shared" si="2"/>
        <v>0</v>
      </c>
      <c r="S27" s="44">
        <f t="shared" si="3"/>
        <v>0</v>
      </c>
    </row>
    <row r="28" spans="1:19" x14ac:dyDescent="0.35">
      <c r="A28" s="3" t="s">
        <v>99</v>
      </c>
      <c r="B28" s="40">
        <f>SUMIFS(PAPI20_21[Recurso financeiro estimado no ano (R$) - CFURH],PAPI20_21[SubPDC],A28,PAPI20_21[Ano],2021)</f>
        <v>0</v>
      </c>
      <c r="C28" s="40">
        <f>SUMIFS(PAPI20_21[Recurso financeiro estimado no ano
(R$) - Cobrança Estadual],PAPI20_21[SubPDC],A28,PAPI20_21[Ano],2021)</f>
        <v>0</v>
      </c>
      <c r="D28" s="40">
        <f>SUMIFS(PAPI20_21[Recurso financeiro estimado no ano
(R$) - Cobrança Federal],PAPI20_21[SubPDC],A28,PAPI20_21[Ano],2021)</f>
        <v>0</v>
      </c>
      <c r="E28" s="40">
        <f>SUMIFS(PAPI20_21[Recurso financeiro estimado no ano (R$) - Outras],PAPI20_21[SubPDC],A28,PAPI20_21[Ano],2021)</f>
        <v>0</v>
      </c>
      <c r="F28" s="41">
        <f t="shared" si="0"/>
        <v>0</v>
      </c>
      <c r="H28" s="3" t="s">
        <v>100</v>
      </c>
      <c r="I28" s="45">
        <f>SUMIFS(PAPI20_22_23[Recurso financeiro estimado no ano (R$) - CFURH],PAPI20_22_23[SubPDC],'Consolidaçao - 1'!H28,PAPI20_22_23[Ano],2022)</f>
        <v>0</v>
      </c>
      <c r="J28" s="45">
        <f>SUMIFS(PAPI20_22_23[Recurso financeiro estimado no ano
(R$) - Cobrança Estadual],PAPI20_22_23[SubPDC],'Consolidaçao - 1'!H28,PAPI20_22_23[Ano],2022)</f>
        <v>0</v>
      </c>
      <c r="K28" s="45">
        <f>SUMIFS(PAPI20_22_23[Recurso financeiro estimado no ano
(R$) - Cobrança Federal],PAPI20_22_23[SubPDC],'Consolidaçao - 1'!H28,PAPI20_22_23[Ano],2022)</f>
        <v>0</v>
      </c>
      <c r="L28" s="45">
        <f>SUMIFS(PAPI20_22_23[Recurso financeiro estimado no ano (R$) - Outras],PAPI20_22_23[SubPDC],'Consolidaçao - 1'!H28,PAPI20_22_23[Ano],2022)</f>
        <v>0</v>
      </c>
      <c r="M28" s="42">
        <f t="shared" si="1"/>
        <v>0</v>
      </c>
      <c r="N28" s="45">
        <f>SUMIFS(PAPI20_22_23[Recurso financeiro estimado no ano (R$) - CFURH],PAPI20_22_23[SubPDC],'Consolidaçao - 1'!H28,PAPI20_22_23[Ano],2023)</f>
        <v>0</v>
      </c>
      <c r="O28" s="45">
        <f>SUMIFS(PAPI20_22_23[Recurso financeiro estimado no ano
(R$) - Cobrança Estadual],PAPI20_22_23[SubPDC],'Consolidaçao - 1'!H28,PAPI20_22_23[Ano],2023)</f>
        <v>0</v>
      </c>
      <c r="P28" s="45">
        <f>SUMIFS(PAPI20_22_23[Recurso financeiro estimado no ano
(R$) - Cobrança Federal],PAPI20_22_23[SubPDC],'Consolidaçao - 1'!H28,PAPI20_22_23[Ano],2023)</f>
        <v>0</v>
      </c>
      <c r="Q28" s="45">
        <f>SUMIFS(PAPI20_22_23[Recurso financeiro estimado no ano (R$) - Outras],PAPI20_22_23[SubPDC],'Consolidaçao - 1'!H28,PAPI20_22_23[Ano],2023)</f>
        <v>0</v>
      </c>
      <c r="R28" s="43">
        <f t="shared" si="2"/>
        <v>0</v>
      </c>
      <c r="S28" s="44">
        <f t="shared" si="3"/>
        <v>0</v>
      </c>
    </row>
    <row r="29" spans="1:19" x14ac:dyDescent="0.35">
      <c r="A29" s="3" t="s">
        <v>101</v>
      </c>
      <c r="B29" s="40">
        <f>SUMIFS(PAPI20_21[Recurso financeiro estimado no ano (R$) - CFURH],PAPI20_21[SubPDC],A29,PAPI20_21[Ano],2021)</f>
        <v>0</v>
      </c>
      <c r="C29" s="40">
        <f>SUMIFS(PAPI20_21[Recurso financeiro estimado no ano
(R$) - Cobrança Estadual],PAPI20_21[SubPDC],A29,PAPI20_21[Ano],2021)</f>
        <v>0</v>
      </c>
      <c r="D29" s="40">
        <f>SUMIFS(PAPI20_21[Recurso financeiro estimado no ano
(R$) - Cobrança Federal],PAPI20_21[SubPDC],A29,PAPI20_21[Ano],2021)</f>
        <v>0</v>
      </c>
      <c r="E29" s="40">
        <f>SUMIFS(PAPI20_21[Recurso financeiro estimado no ano (R$) - Outras],PAPI20_21[SubPDC],A29,PAPI20_21[Ano],2021)</f>
        <v>0</v>
      </c>
      <c r="F29" s="41">
        <f t="shared" si="0"/>
        <v>0</v>
      </c>
    </row>
    <row r="30" spans="1:19" ht="18.5" x14ac:dyDescent="0.35">
      <c r="A30" s="3" t="s">
        <v>102</v>
      </c>
      <c r="B30" s="40">
        <f>SUMIFS(PAPI20_21[Recurso financeiro estimado no ano (R$) - CFURH],PAPI20_21[SubPDC],A30,PAPI20_21[Ano],2021)</f>
        <v>0</v>
      </c>
      <c r="C30" s="40">
        <f>SUMIFS(PAPI20_21[Recurso financeiro estimado no ano
(R$) - Cobrança Estadual],PAPI20_21[SubPDC],A30,PAPI20_21[Ano],2021)</f>
        <v>0</v>
      </c>
      <c r="D30" s="40">
        <f>SUMIFS(PAPI20_21[Recurso financeiro estimado no ano
(R$) - Cobrança Federal],PAPI20_21[SubPDC],A30,PAPI20_21[Ano],2021)</f>
        <v>0</v>
      </c>
      <c r="E30" s="40">
        <f>SUMIFS(PAPI20_21[Recurso financeiro estimado no ano (R$) - Outras],PAPI20_21[SubPDC],A30,PAPI20_21[Ano],2021)</f>
        <v>0</v>
      </c>
      <c r="F30" s="41">
        <f t="shared" si="0"/>
        <v>0</v>
      </c>
      <c r="H30" s="47" t="s">
        <v>51</v>
      </c>
      <c r="I30" s="64" t="s">
        <v>21</v>
      </c>
      <c r="J30" s="64" t="s">
        <v>29</v>
      </c>
      <c r="K30" s="64" t="s">
        <v>103</v>
      </c>
    </row>
    <row r="31" spans="1:19" x14ac:dyDescent="0.35">
      <c r="A31" s="3" t="s">
        <v>104</v>
      </c>
      <c r="B31" s="40">
        <f>SUMIFS(PAPI20_21[Recurso financeiro estimado no ano (R$) - CFURH],PAPI20_21[SubPDC],A31,PAPI20_21[Ano],2021)</f>
        <v>0</v>
      </c>
      <c r="C31" s="40">
        <f>SUMIFS(PAPI20_21[Recurso financeiro estimado no ano
(R$) - Cobrança Estadual],PAPI20_21[SubPDC],A31,PAPI20_21[Ano],2021)</f>
        <v>0</v>
      </c>
      <c r="D31" s="40">
        <f>SUMIFS(PAPI20_21[Recurso financeiro estimado no ano
(R$) - Cobrança Federal],PAPI20_21[SubPDC],A31,PAPI20_21[Ano],2021)</f>
        <v>0</v>
      </c>
      <c r="E31" s="40">
        <f>SUMIFS(PAPI20_21[Recurso financeiro estimado no ano (R$) - Outras],PAPI20_21[SubPDC],A31,PAPI20_21[Ano],2021)</f>
        <v>0</v>
      </c>
      <c r="F31" s="41">
        <f t="shared" si="0"/>
        <v>0</v>
      </c>
      <c r="H31" s="39" t="s">
        <v>2</v>
      </c>
      <c r="I31" s="63">
        <f>SUMIF(PAPI20_22_23[Prioridade do SubPDC],I$30,PAPI20_22_23[Recurso financeiro estimado no ano
(R$)])</f>
        <v>1470197.43</v>
      </c>
      <c r="J31" s="63">
        <f>SUMIF(PAPI20_22_23[Prioridade do SubPDC],J$30,PAPI20_22_23[Recurso financeiro estimado no ano
(R$)])</f>
        <v>3082008.3499999996</v>
      </c>
      <c r="K31" s="63">
        <f>SUMIF(PAPI20_22_23[Prioridade do SubPDC],K$30,PAPI20_22_23[Recurso financeiro estimado no ano
(R$)])</f>
        <v>837648.07000000007</v>
      </c>
    </row>
    <row r="32" spans="1:19" x14ac:dyDescent="0.35">
      <c r="A32" s="3" t="s">
        <v>96</v>
      </c>
      <c r="B32" s="40">
        <f>SUMIFS(PAPI20_21[Recurso financeiro estimado no ano (R$) - CFURH],PAPI20_21[SubPDC],A32,PAPI20_21[Ano],2021)</f>
        <v>0</v>
      </c>
      <c r="C32" s="40">
        <f>SUMIFS(PAPI20_21[Recurso financeiro estimado no ano
(R$) - Cobrança Estadual],PAPI20_21[SubPDC],A32,PAPI20_21[Ano],2021)</f>
        <v>0</v>
      </c>
      <c r="D32" s="40">
        <f>SUMIFS(PAPI20_21[Recurso financeiro estimado no ano
(R$) - Cobrança Federal],PAPI20_21[SubPDC],A32,PAPI20_21[Ano],2021)</f>
        <v>0</v>
      </c>
      <c r="E32" s="40">
        <f>SUMIFS(PAPI20_21[Recurso financeiro estimado no ano (R$) - Outras],PAPI20_21[SubPDC],A32,PAPI20_21[Ano],2021)</f>
        <v>0</v>
      </c>
      <c r="F32" s="41">
        <f t="shared" si="0"/>
        <v>0</v>
      </c>
      <c r="I32" s="65">
        <f>IFERROR(I31/SUM(I31:K31),"")</f>
        <v>0.27277129787109161</v>
      </c>
      <c r="J32" s="65">
        <f>IFERROR(J31/SUM(I31:K31),"")</f>
        <v>0.57181668293287768</v>
      </c>
      <c r="K32" s="65">
        <f>IFERROR(K31/SUM(I31:K31),"")</f>
        <v>0.15541201919603073</v>
      </c>
    </row>
    <row r="33" spans="1:6" x14ac:dyDescent="0.35">
      <c r="A33" s="3" t="s">
        <v>98</v>
      </c>
      <c r="B33" s="40">
        <f>SUMIFS(PAPI20_21[Recurso financeiro estimado no ano (R$) - CFURH],PAPI20_21[SubPDC],A33,PAPI20_21[Ano],2021)</f>
        <v>0</v>
      </c>
      <c r="C33" s="40">
        <f>SUMIFS(PAPI20_21[Recurso financeiro estimado no ano
(R$) - Cobrança Estadual],PAPI20_21[SubPDC],A33,PAPI20_21[Ano],2021)</f>
        <v>0</v>
      </c>
      <c r="D33" s="40">
        <f>SUMIFS(PAPI20_21[Recurso financeiro estimado no ano
(R$) - Cobrança Federal],PAPI20_21[SubPDC],A33,PAPI20_21[Ano],2021)</f>
        <v>0</v>
      </c>
      <c r="E33" s="40">
        <f>SUMIFS(PAPI20_21[Recurso financeiro estimado no ano (R$) - Outras],PAPI20_21[SubPDC],A33,PAPI20_21[Ano],2021)</f>
        <v>0</v>
      </c>
      <c r="F33" s="41">
        <f t="shared" si="0"/>
        <v>0</v>
      </c>
    </row>
    <row r="34" spans="1:6" x14ac:dyDescent="0.35">
      <c r="A34" s="3" t="s">
        <v>100</v>
      </c>
      <c r="B34" s="40">
        <f>SUMIFS(PAPI20_21[Recurso financeiro estimado no ano (R$) - CFURH],PAPI20_21[SubPDC],A34,PAPI20_21[Ano],2021)</f>
        <v>0</v>
      </c>
      <c r="C34" s="40">
        <f>SUMIFS(PAPI20_21[Recurso financeiro estimado no ano
(R$) - Cobrança Estadual],PAPI20_21[SubPDC],A34,PAPI20_21[Ano],2021)</f>
        <v>0</v>
      </c>
      <c r="D34" s="40">
        <f>SUMIFS(PAPI20_21[Recurso financeiro estimado no ano
(R$) - Cobrança Federal],PAPI20_21[SubPDC],A34,PAPI20_21[Ano],2021)</f>
        <v>0</v>
      </c>
      <c r="E34" s="40">
        <f>SUMIFS(PAPI20_21[Recurso financeiro estimado no ano (R$) - Outras],PAPI20_21[SubPDC],A34,PAPI20_21[Ano],2021)</f>
        <v>0</v>
      </c>
      <c r="F34" s="41">
        <f t="shared" si="0"/>
        <v>0</v>
      </c>
    </row>
    <row r="36" spans="1:6" ht="18.5" x14ac:dyDescent="0.35">
      <c r="A36" s="46" t="s">
        <v>49</v>
      </c>
      <c r="B36" s="62" t="s">
        <v>21</v>
      </c>
      <c r="C36" s="62" t="s">
        <v>29</v>
      </c>
      <c r="D36" s="62" t="s">
        <v>103</v>
      </c>
    </row>
    <row r="37" spans="1:6" x14ac:dyDescent="0.35">
      <c r="A37" s="60" t="s">
        <v>2</v>
      </c>
      <c r="B37" s="61">
        <f>SUMIF(PAPI20_21[Prioridade do SubPDC],B$36,PAPI20_21[Recurso financeiro estimado no ano
(R$)])</f>
        <v>97853.66</v>
      </c>
      <c r="C37" s="61">
        <f>SUMIF(PAPI20_21[Prioridade do SubPDC],C$36,PAPI20_21[Recurso financeiro estimado no ano
(R$)])</f>
        <v>170000</v>
      </c>
      <c r="D37" s="61">
        <f>SUMIF(PAPI20_21[Prioridade do SubPDC],D$36,PAPI20_21[Recurso financeiro estimado no ano
(R$)])</f>
        <v>717033.41</v>
      </c>
    </row>
    <row r="38" spans="1:6" x14ac:dyDescent="0.35">
      <c r="A38" s="9"/>
      <c r="B38" s="65">
        <f>B37/SUM(B37:D37)</f>
        <v>9.9355208308298734E-2</v>
      </c>
      <c r="C38" s="65">
        <f>C37/SUM(B37:D37)</f>
        <v>0.17260862202201516</v>
      </c>
      <c r="D38" s="65">
        <f>D37/SUM(B37:D37)</f>
        <v>0.7280361696696861</v>
      </c>
    </row>
    <row r="39" spans="1:6" x14ac:dyDescent="0.35">
      <c r="A39" s="9"/>
    </row>
    <row r="40" spans="1:6" x14ac:dyDescent="0.35">
      <c r="A40" s="9"/>
    </row>
    <row r="41" spans="1:6" x14ac:dyDescent="0.35">
      <c r="A41" s="9"/>
    </row>
    <row r="42" spans="1:6" x14ac:dyDescent="0.35">
      <c r="A42" s="9"/>
    </row>
    <row r="43" spans="1:6" x14ac:dyDescent="0.35">
      <c r="A43" s="9"/>
    </row>
    <row r="44" spans="1:6" x14ac:dyDescent="0.35">
      <c r="A44" s="9"/>
    </row>
    <row r="45" spans="1:6" x14ac:dyDescent="0.35">
      <c r="A45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>
    <tabColor theme="0"/>
  </sheetPr>
  <dimension ref="A1:Q1933"/>
  <sheetViews>
    <sheetView showGridLines="0" zoomScale="55" zoomScaleNormal="55" workbookViewId="0">
      <selection activeCell="Y21" sqref="Y21"/>
    </sheetView>
  </sheetViews>
  <sheetFormatPr defaultColWidth="9.1796875" defaultRowHeight="14.5" x14ac:dyDescent="0.35"/>
  <cols>
    <col min="1" max="1" width="21.81640625" style="66" bestFit="1" customWidth="1"/>
    <col min="2" max="2" width="11.453125" style="66" bestFit="1" customWidth="1"/>
    <col min="3" max="3" width="15.90625" style="66" bestFit="1" customWidth="1"/>
    <col min="4" max="4" width="24.81640625" style="66" bestFit="1" customWidth="1"/>
    <col min="5" max="5" width="24.08984375" bestFit="1" customWidth="1"/>
    <col min="6" max="6" width="19.08984375" bestFit="1" customWidth="1"/>
    <col min="7" max="7" width="18.81640625" bestFit="1" customWidth="1"/>
    <col min="8" max="8" width="23.54296875" bestFit="1" customWidth="1"/>
    <col min="9" max="9" width="13.7265625" bestFit="1" customWidth="1"/>
    <col min="10" max="10" width="16.1796875" bestFit="1" customWidth="1"/>
    <col min="11" max="11" width="20.26953125" bestFit="1" customWidth="1"/>
    <col min="12" max="17" width="8.7265625" customWidth="1"/>
    <col min="18" max="16384" width="9.1796875" style="66"/>
  </cols>
  <sheetData>
    <row r="1" spans="1:3" x14ac:dyDescent="0.35">
      <c r="A1" s="117" t="s">
        <v>105</v>
      </c>
      <c r="B1" s="117"/>
      <c r="C1" s="117"/>
    </row>
    <row r="2" spans="1:3" x14ac:dyDescent="0.35">
      <c r="A2" s="117" t="s">
        <v>106</v>
      </c>
    </row>
    <row r="59" s="66" customFormat="1" x14ac:dyDescent="0.35"/>
    <row r="60" s="66" customFormat="1" x14ac:dyDescent="0.35"/>
    <row r="61" s="66" customFormat="1" x14ac:dyDescent="0.35"/>
    <row r="62" s="66" customFormat="1" x14ac:dyDescent="0.35"/>
    <row r="63" s="66" customFormat="1" x14ac:dyDescent="0.35"/>
    <row r="64" s="66" customFormat="1" x14ac:dyDescent="0.35"/>
    <row r="65" spans="1:6" s="66" customFormat="1" x14ac:dyDescent="0.35"/>
    <row r="66" spans="1:6" s="66" customFormat="1" x14ac:dyDescent="0.35"/>
    <row r="67" spans="1:6" s="66" customFormat="1" x14ac:dyDescent="0.35"/>
    <row r="68" spans="1:6" s="66" customFormat="1" x14ac:dyDescent="0.35"/>
    <row r="69" spans="1:6" s="66" customFormat="1" x14ac:dyDescent="0.35">
      <c r="A69" s="66" t="s">
        <v>107</v>
      </c>
      <c r="B69" s="66" t="s">
        <v>108</v>
      </c>
      <c r="C69" s="66" t="s">
        <v>109</v>
      </c>
      <c r="D69" s="66" t="s">
        <v>110</v>
      </c>
      <c r="E69" s="66" t="s">
        <v>111</v>
      </c>
      <c r="F69" s="66" t="s">
        <v>112</v>
      </c>
    </row>
    <row r="70" spans="1:6" s="66" customFormat="1" x14ac:dyDescent="0.35">
      <c r="A70" s="122" t="s">
        <v>62</v>
      </c>
      <c r="B70" s="123">
        <v>900197.43</v>
      </c>
      <c r="C70" s="123">
        <v>900.19743000000005</v>
      </c>
      <c r="D70" s="124">
        <v>370197.43</v>
      </c>
      <c r="E70" s="124"/>
      <c r="F70" s="124"/>
    </row>
    <row r="71" spans="1:6" s="66" customFormat="1" x14ac:dyDescent="0.35">
      <c r="A71" s="122" t="s">
        <v>20</v>
      </c>
      <c r="B71" s="123">
        <v>97853.66</v>
      </c>
      <c r="C71" s="123">
        <v>97.853660000000005</v>
      </c>
      <c r="D71" s="124">
        <v>0</v>
      </c>
      <c r="E71" s="124">
        <v>0</v>
      </c>
      <c r="F71" s="124">
        <v>0</v>
      </c>
    </row>
    <row r="72" spans="1:6" s="66" customFormat="1" x14ac:dyDescent="0.35">
      <c r="A72" s="122" t="s">
        <v>68</v>
      </c>
      <c r="B72" s="123">
        <v>170000</v>
      </c>
      <c r="C72" s="123">
        <v>170</v>
      </c>
      <c r="D72" s="124">
        <v>170000</v>
      </c>
      <c r="E72" s="124"/>
      <c r="F72" s="124"/>
    </row>
    <row r="73" spans="1:6" s="66" customFormat="1" x14ac:dyDescent="0.35">
      <c r="A73" s="122" t="s">
        <v>72</v>
      </c>
      <c r="B73" s="123">
        <v>400000</v>
      </c>
      <c r="C73" s="123">
        <v>400</v>
      </c>
      <c r="D73" s="124">
        <v>400000</v>
      </c>
      <c r="E73" s="124"/>
      <c r="F73" s="124"/>
    </row>
    <row r="74" spans="1:6" s="66" customFormat="1" x14ac:dyDescent="0.35">
      <c r="A74" s="122" t="s">
        <v>28</v>
      </c>
      <c r="B74" s="123">
        <v>600000</v>
      </c>
      <c r="C74" s="123">
        <v>600</v>
      </c>
      <c r="D74" s="124">
        <v>260000</v>
      </c>
      <c r="E74" s="124">
        <v>0</v>
      </c>
      <c r="F74" s="124">
        <v>0</v>
      </c>
    </row>
    <row r="75" spans="1:6" s="66" customFormat="1" x14ac:dyDescent="0.35">
      <c r="A75" s="122" t="s">
        <v>78</v>
      </c>
      <c r="B75" s="123">
        <v>250000</v>
      </c>
      <c r="C75" s="123">
        <v>250</v>
      </c>
      <c r="D75" s="124">
        <v>250000</v>
      </c>
      <c r="E75" s="124"/>
      <c r="F75" s="124"/>
    </row>
    <row r="76" spans="1:6" s="66" customFormat="1" x14ac:dyDescent="0.35">
      <c r="A76" s="122" t="s">
        <v>38</v>
      </c>
      <c r="B76" s="123">
        <v>302322.06</v>
      </c>
      <c r="C76" s="123">
        <v>302.32206000000002</v>
      </c>
      <c r="D76" s="124">
        <v>0</v>
      </c>
      <c r="E76" s="124">
        <v>0</v>
      </c>
      <c r="F76" s="124">
        <v>0</v>
      </c>
    </row>
    <row r="77" spans="1:6" s="66" customFormat="1" x14ac:dyDescent="0.35">
      <c r="A77" s="122" t="s">
        <v>81</v>
      </c>
      <c r="B77" s="123">
        <v>988866.7</v>
      </c>
      <c r="C77" s="123">
        <v>988.86669999999992</v>
      </c>
      <c r="D77" s="124">
        <v>400000</v>
      </c>
      <c r="E77" s="124"/>
      <c r="F77" s="124"/>
    </row>
    <row r="78" spans="1:6" s="66" customFormat="1" x14ac:dyDescent="0.35">
      <c r="A78" s="122" t="s">
        <v>44</v>
      </c>
      <c r="B78" s="123">
        <v>714711.35</v>
      </c>
      <c r="C78" s="123">
        <v>714.71134999999992</v>
      </c>
      <c r="D78" s="124">
        <v>470000</v>
      </c>
      <c r="E78" s="124">
        <v>0</v>
      </c>
      <c r="F78" s="124">
        <v>0</v>
      </c>
    </row>
    <row r="79" spans="1:6" s="66" customFormat="1" x14ac:dyDescent="0.35">
      <c r="A79" s="122" t="s">
        <v>93</v>
      </c>
      <c r="B79" s="123">
        <v>1313141.6499999999</v>
      </c>
      <c r="C79" s="123">
        <v>1313.1416499999998</v>
      </c>
      <c r="D79" s="124"/>
      <c r="E79" s="124"/>
      <c r="F79" s="124"/>
    </row>
    <row r="80" spans="1:6" s="66" customFormat="1" x14ac:dyDescent="0.35">
      <c r="A80" s="122" t="s">
        <v>96</v>
      </c>
      <c r="B80" s="123">
        <v>150000</v>
      </c>
      <c r="C80" s="123">
        <v>150</v>
      </c>
      <c r="D80" s="124">
        <v>150000</v>
      </c>
      <c r="E80" s="124"/>
      <c r="F80" s="124"/>
    </row>
    <row r="81" spans="1:6" s="66" customFormat="1" x14ac:dyDescent="0.35">
      <c r="A81" s="122" t="s">
        <v>113</v>
      </c>
      <c r="B81" s="123">
        <v>5887092.8499999996</v>
      </c>
      <c r="C81" s="123">
        <v>5887.09285</v>
      </c>
      <c r="D81" s="124">
        <v>2470197.4299999997</v>
      </c>
      <c r="E81" s="124">
        <v>0</v>
      </c>
      <c r="F81" s="124">
        <v>0</v>
      </c>
    </row>
    <row r="82" spans="1:6" s="66" customFormat="1" x14ac:dyDescent="0.35">
      <c r="A82"/>
      <c r="B82"/>
      <c r="C82"/>
      <c r="D82"/>
      <c r="E82"/>
      <c r="F82"/>
    </row>
    <row r="83" spans="1:6" s="66" customFormat="1" x14ac:dyDescent="0.35">
      <c r="A83"/>
      <c r="B83"/>
      <c r="C83"/>
      <c r="D83"/>
      <c r="E83"/>
      <c r="F83"/>
    </row>
    <row r="84" spans="1:6" s="66" customFormat="1" x14ac:dyDescent="0.35">
      <c r="A84"/>
      <c r="B84"/>
      <c r="C84"/>
      <c r="D84"/>
      <c r="E84"/>
      <c r="F84"/>
    </row>
    <row r="85" spans="1:6" s="66" customFormat="1" x14ac:dyDescent="0.35">
      <c r="A85"/>
      <c r="B85"/>
      <c r="C85"/>
      <c r="D85"/>
      <c r="E85"/>
      <c r="F85"/>
    </row>
    <row r="86" spans="1:6" s="66" customFormat="1" x14ac:dyDescent="0.35">
      <c r="A86"/>
      <c r="B86"/>
      <c r="C86"/>
      <c r="D86"/>
      <c r="E86"/>
      <c r="F86"/>
    </row>
    <row r="87" spans="1:6" s="66" customFormat="1" x14ac:dyDescent="0.35">
      <c r="A87"/>
      <c r="B87"/>
      <c r="C87"/>
      <c r="D87"/>
      <c r="E87"/>
      <c r="F87"/>
    </row>
    <row r="88" spans="1:6" s="66" customFormat="1" x14ac:dyDescent="0.35">
      <c r="A88"/>
      <c r="B88"/>
      <c r="C88"/>
      <c r="D88"/>
      <c r="E88"/>
      <c r="F88"/>
    </row>
    <row r="89" spans="1:6" s="66" customFormat="1" x14ac:dyDescent="0.35">
      <c r="A89"/>
      <c r="B89"/>
      <c r="C89"/>
      <c r="D89"/>
      <c r="E89"/>
      <c r="F89"/>
    </row>
    <row r="90" spans="1:6" s="66" customFormat="1" x14ac:dyDescent="0.35">
      <c r="A90"/>
      <c r="B90"/>
      <c r="C90"/>
      <c r="D90"/>
      <c r="E90"/>
      <c r="F90"/>
    </row>
    <row r="91" spans="1:6" s="66" customFormat="1" x14ac:dyDescent="0.35">
      <c r="A91"/>
      <c r="B91"/>
      <c r="C91"/>
      <c r="D91"/>
      <c r="E91"/>
      <c r="F91"/>
    </row>
    <row r="92" spans="1:6" s="66" customFormat="1" x14ac:dyDescent="0.35">
      <c r="A92"/>
      <c r="B92"/>
      <c r="C92"/>
      <c r="D92"/>
      <c r="E92"/>
      <c r="F92"/>
    </row>
    <row r="93" spans="1:6" s="66" customFormat="1" x14ac:dyDescent="0.35"/>
    <row r="94" spans="1:6" s="66" customFormat="1" x14ac:dyDescent="0.35"/>
    <row r="95" spans="1:6" s="66" customFormat="1" x14ac:dyDescent="0.35"/>
    <row r="96" spans="1:6" s="66" customFormat="1" x14ac:dyDescent="0.35"/>
    <row r="97" s="66" customFormat="1" x14ac:dyDescent="0.35"/>
    <row r="98" s="66" customFormat="1" x14ac:dyDescent="0.35"/>
    <row r="99" s="66" customFormat="1" x14ac:dyDescent="0.35"/>
    <row r="100" s="66" customFormat="1" x14ac:dyDescent="0.35"/>
    <row r="101" s="66" customFormat="1" x14ac:dyDescent="0.35"/>
    <row r="102" s="66" customFormat="1" x14ac:dyDescent="0.35"/>
    <row r="103" s="66" customFormat="1" x14ac:dyDescent="0.35"/>
    <row r="104" s="66" customFormat="1" x14ac:dyDescent="0.35"/>
    <row r="105" s="66" customFormat="1" x14ac:dyDescent="0.35"/>
    <row r="106" s="66" customFormat="1" x14ac:dyDescent="0.35"/>
    <row r="107" s="66" customFormat="1" x14ac:dyDescent="0.35"/>
    <row r="108" s="66" customFormat="1" x14ac:dyDescent="0.35"/>
    <row r="109" s="66" customFormat="1" x14ac:dyDescent="0.35"/>
    <row r="110" s="66" customFormat="1" x14ac:dyDescent="0.35"/>
    <row r="111" s="66" customFormat="1" x14ac:dyDescent="0.35"/>
    <row r="112" s="66" customFormat="1" x14ac:dyDescent="0.35"/>
    <row r="113" s="66" customFormat="1" x14ac:dyDescent="0.35"/>
    <row r="114" s="66" customFormat="1" x14ac:dyDescent="0.35"/>
    <row r="115" s="66" customFormat="1" x14ac:dyDescent="0.35"/>
    <row r="116" s="66" customFormat="1" x14ac:dyDescent="0.35"/>
    <row r="117" s="66" customFormat="1" x14ac:dyDescent="0.35"/>
    <row r="118" s="66" customFormat="1" x14ac:dyDescent="0.35"/>
    <row r="119" s="66" customFormat="1" x14ac:dyDescent="0.35"/>
    <row r="120" s="66" customFormat="1" x14ac:dyDescent="0.35"/>
    <row r="121" s="66" customFormat="1" x14ac:dyDescent="0.35"/>
    <row r="122" s="66" customFormat="1" x14ac:dyDescent="0.35"/>
    <row r="123" s="66" customFormat="1" x14ac:dyDescent="0.35"/>
    <row r="124" s="66" customFormat="1" x14ac:dyDescent="0.35"/>
    <row r="125" s="66" customFormat="1" x14ac:dyDescent="0.35"/>
    <row r="126" s="66" customFormat="1" x14ac:dyDescent="0.35"/>
    <row r="127" s="66" customFormat="1" x14ac:dyDescent="0.35"/>
    <row r="128" s="66" customFormat="1" x14ac:dyDescent="0.35"/>
    <row r="129" s="66" customFormat="1" x14ac:dyDescent="0.35"/>
    <row r="130" s="66" customFormat="1" x14ac:dyDescent="0.35"/>
    <row r="131" s="66" customFormat="1" x14ac:dyDescent="0.35"/>
    <row r="132" s="66" customFormat="1" x14ac:dyDescent="0.35"/>
    <row r="133" s="66" customFormat="1" x14ac:dyDescent="0.35"/>
    <row r="134" s="66" customFormat="1" x14ac:dyDescent="0.35"/>
    <row r="135" s="66" customFormat="1" x14ac:dyDescent="0.35"/>
    <row r="136" s="66" customFormat="1" x14ac:dyDescent="0.35"/>
    <row r="137" s="66" customFormat="1" x14ac:dyDescent="0.35"/>
    <row r="138" s="66" customFormat="1" x14ac:dyDescent="0.35"/>
    <row r="139" s="66" customFormat="1" x14ac:dyDescent="0.35"/>
    <row r="140" s="66" customFormat="1" x14ac:dyDescent="0.35"/>
    <row r="141" s="66" customFormat="1" x14ac:dyDescent="0.35"/>
    <row r="142" s="66" customFormat="1" x14ac:dyDescent="0.35"/>
    <row r="143" s="66" customFormat="1" x14ac:dyDescent="0.35"/>
    <row r="144" s="66" customFormat="1" x14ac:dyDescent="0.35"/>
    <row r="145" s="66" customFormat="1" x14ac:dyDescent="0.35"/>
    <row r="146" s="66" customFormat="1" x14ac:dyDescent="0.35"/>
    <row r="147" s="66" customFormat="1" x14ac:dyDescent="0.35"/>
    <row r="148" s="66" customFormat="1" x14ac:dyDescent="0.35"/>
    <row r="149" s="66" customFormat="1" x14ac:dyDescent="0.35"/>
    <row r="150" s="66" customFormat="1" x14ac:dyDescent="0.35"/>
    <row r="151" s="66" customFormat="1" x14ac:dyDescent="0.35"/>
    <row r="152" s="66" customFormat="1" x14ac:dyDescent="0.35"/>
    <row r="153" s="66" customFormat="1" x14ac:dyDescent="0.35"/>
    <row r="154" s="66" customFormat="1" x14ac:dyDescent="0.35"/>
    <row r="155" s="66" customFormat="1" x14ac:dyDescent="0.35"/>
    <row r="156" s="66" customFormat="1" x14ac:dyDescent="0.35"/>
    <row r="157" s="66" customFormat="1" x14ac:dyDescent="0.35"/>
    <row r="158" s="66" customFormat="1" x14ac:dyDescent="0.35"/>
    <row r="159" s="66" customFormat="1" x14ac:dyDescent="0.35"/>
    <row r="160" s="66" customFormat="1" x14ac:dyDescent="0.35"/>
    <row r="161" s="66" customFormat="1" x14ac:dyDescent="0.35"/>
    <row r="162" s="66" customFormat="1" x14ac:dyDescent="0.35"/>
    <row r="163" s="66" customFormat="1" x14ac:dyDescent="0.35"/>
    <row r="164" s="66" customFormat="1" x14ac:dyDescent="0.35"/>
    <row r="165" s="66" customFormat="1" x14ac:dyDescent="0.35"/>
    <row r="166" s="66" customFormat="1" x14ac:dyDescent="0.35"/>
    <row r="167" s="66" customFormat="1" x14ac:dyDescent="0.35"/>
    <row r="168" s="66" customFormat="1" x14ac:dyDescent="0.35"/>
    <row r="169" s="66" customFormat="1" x14ac:dyDescent="0.35"/>
    <row r="170" s="66" customFormat="1" x14ac:dyDescent="0.35"/>
    <row r="171" s="66" customFormat="1" x14ac:dyDescent="0.35"/>
    <row r="172" s="66" customFormat="1" x14ac:dyDescent="0.35"/>
    <row r="173" s="66" customFormat="1" x14ac:dyDescent="0.35"/>
    <row r="174" s="66" customFormat="1" x14ac:dyDescent="0.35"/>
    <row r="175" s="66" customFormat="1" x14ac:dyDescent="0.35"/>
    <row r="176" s="66" customFormat="1" x14ac:dyDescent="0.35"/>
    <row r="177" s="66" customFormat="1" x14ac:dyDescent="0.35"/>
    <row r="178" s="66" customFormat="1" x14ac:dyDescent="0.35"/>
    <row r="179" s="66" customFormat="1" x14ac:dyDescent="0.35"/>
    <row r="180" s="66" customFormat="1" x14ac:dyDescent="0.35"/>
    <row r="181" s="66" customFormat="1" x14ac:dyDescent="0.35"/>
    <row r="182" s="66" customFormat="1" x14ac:dyDescent="0.35"/>
    <row r="183" s="66" customFormat="1" x14ac:dyDescent="0.35"/>
    <row r="184" s="66" customFormat="1" x14ac:dyDescent="0.35"/>
    <row r="185" s="66" customFormat="1" x14ac:dyDescent="0.35"/>
    <row r="186" s="66" customFormat="1" x14ac:dyDescent="0.35"/>
    <row r="187" s="66" customFormat="1" x14ac:dyDescent="0.35"/>
    <row r="188" s="66" customFormat="1" x14ac:dyDescent="0.35"/>
    <row r="189" s="66" customFormat="1" x14ac:dyDescent="0.35"/>
    <row r="190" s="66" customFormat="1" x14ac:dyDescent="0.35"/>
    <row r="191" s="66" customFormat="1" x14ac:dyDescent="0.35"/>
    <row r="192" s="66" customFormat="1" x14ac:dyDescent="0.35"/>
    <row r="193" s="66" customFormat="1" x14ac:dyDescent="0.35"/>
    <row r="194" s="66" customFormat="1" x14ac:dyDescent="0.35"/>
    <row r="195" s="66" customFormat="1" x14ac:dyDescent="0.35"/>
    <row r="196" s="66" customFormat="1" x14ac:dyDescent="0.35"/>
    <row r="197" s="66" customFormat="1" x14ac:dyDescent="0.35"/>
    <row r="198" s="66" customFormat="1" x14ac:dyDescent="0.35"/>
    <row r="199" s="66" customFormat="1" x14ac:dyDescent="0.35"/>
    <row r="200" s="66" customFormat="1" x14ac:dyDescent="0.35"/>
    <row r="201" s="66" customFormat="1" x14ac:dyDescent="0.35"/>
    <row r="202" s="66" customFormat="1" x14ac:dyDescent="0.35"/>
    <row r="203" s="66" customFormat="1" x14ac:dyDescent="0.35"/>
    <row r="204" s="66" customFormat="1" x14ac:dyDescent="0.35"/>
    <row r="205" s="66" customFormat="1" x14ac:dyDescent="0.35"/>
    <row r="206" s="66" customFormat="1" x14ac:dyDescent="0.35"/>
    <row r="207" s="66" customFormat="1" x14ac:dyDescent="0.35"/>
    <row r="208" s="66" customFormat="1" x14ac:dyDescent="0.35"/>
    <row r="209" s="66" customFormat="1" x14ac:dyDescent="0.35"/>
    <row r="210" s="66" customFormat="1" x14ac:dyDescent="0.35"/>
    <row r="211" s="66" customFormat="1" x14ac:dyDescent="0.35"/>
    <row r="212" s="66" customFormat="1" x14ac:dyDescent="0.35"/>
    <row r="213" s="66" customFormat="1" x14ac:dyDescent="0.35"/>
    <row r="214" s="66" customFormat="1" x14ac:dyDescent="0.35"/>
    <row r="215" s="66" customFormat="1" x14ac:dyDescent="0.35"/>
    <row r="216" s="66" customFormat="1" x14ac:dyDescent="0.35"/>
    <row r="217" s="66" customFormat="1" x14ac:dyDescent="0.35"/>
    <row r="218" s="66" customFormat="1" x14ac:dyDescent="0.35"/>
    <row r="219" s="66" customFormat="1" x14ac:dyDescent="0.35"/>
    <row r="220" s="66" customFormat="1" x14ac:dyDescent="0.35"/>
    <row r="221" s="66" customFormat="1" x14ac:dyDescent="0.35"/>
    <row r="222" s="66" customFormat="1" x14ac:dyDescent="0.35"/>
    <row r="223" s="66" customFormat="1" x14ac:dyDescent="0.35"/>
    <row r="224" s="66" customFormat="1" x14ac:dyDescent="0.35"/>
    <row r="225" s="66" customFormat="1" x14ac:dyDescent="0.35"/>
    <row r="226" s="66" customFormat="1" x14ac:dyDescent="0.35"/>
    <row r="227" s="66" customFormat="1" x14ac:dyDescent="0.35"/>
    <row r="228" s="66" customFormat="1" x14ac:dyDescent="0.35"/>
    <row r="229" s="66" customFormat="1" x14ac:dyDescent="0.35"/>
    <row r="230" s="66" customFormat="1" x14ac:dyDescent="0.35"/>
    <row r="231" s="66" customFormat="1" x14ac:dyDescent="0.35"/>
    <row r="232" s="66" customFormat="1" x14ac:dyDescent="0.35"/>
    <row r="233" s="66" customFormat="1" x14ac:dyDescent="0.35"/>
    <row r="234" s="66" customFormat="1" x14ac:dyDescent="0.35"/>
    <row r="235" s="66" customFormat="1" x14ac:dyDescent="0.35"/>
    <row r="236" s="66" customFormat="1" x14ac:dyDescent="0.35"/>
    <row r="237" s="66" customFormat="1" x14ac:dyDescent="0.35"/>
    <row r="238" s="66" customFormat="1" x14ac:dyDescent="0.35"/>
    <row r="239" s="66" customFormat="1" x14ac:dyDescent="0.35"/>
    <row r="240" s="66" customFormat="1" x14ac:dyDescent="0.35"/>
    <row r="241" s="66" customFormat="1" x14ac:dyDescent="0.35"/>
    <row r="242" s="66" customFormat="1" x14ac:dyDescent="0.35"/>
    <row r="243" s="66" customFormat="1" x14ac:dyDescent="0.35"/>
    <row r="244" s="66" customFormat="1" x14ac:dyDescent="0.35"/>
    <row r="245" s="66" customFormat="1" x14ac:dyDescent="0.35"/>
    <row r="246" s="66" customFormat="1" x14ac:dyDescent="0.35"/>
    <row r="247" s="66" customFormat="1" x14ac:dyDescent="0.35"/>
    <row r="248" s="66" customFormat="1" x14ac:dyDescent="0.35"/>
    <row r="249" s="66" customFormat="1" x14ac:dyDescent="0.35"/>
    <row r="250" s="66" customFormat="1" x14ac:dyDescent="0.35"/>
    <row r="251" s="66" customFormat="1" x14ac:dyDescent="0.35"/>
    <row r="252" s="66" customFormat="1" x14ac:dyDescent="0.35"/>
    <row r="253" s="66" customFormat="1" x14ac:dyDescent="0.35"/>
    <row r="254" s="66" customFormat="1" x14ac:dyDescent="0.35"/>
    <row r="255" s="66" customFormat="1" x14ac:dyDescent="0.35"/>
    <row r="256" s="66" customFormat="1" x14ac:dyDescent="0.35"/>
    <row r="257" s="66" customFormat="1" x14ac:dyDescent="0.35"/>
    <row r="258" s="66" customFormat="1" x14ac:dyDescent="0.35"/>
    <row r="259" s="66" customFormat="1" x14ac:dyDescent="0.35"/>
    <row r="260" s="66" customFormat="1" x14ac:dyDescent="0.35"/>
    <row r="261" s="66" customFormat="1" x14ac:dyDescent="0.35"/>
    <row r="262" s="66" customFormat="1" x14ac:dyDescent="0.35"/>
    <row r="263" s="66" customFormat="1" x14ac:dyDescent="0.35"/>
    <row r="264" s="66" customFormat="1" x14ac:dyDescent="0.35"/>
    <row r="265" s="66" customFormat="1" x14ac:dyDescent="0.35"/>
    <row r="266" s="66" customFormat="1" x14ac:dyDescent="0.35"/>
    <row r="267" s="66" customFormat="1" x14ac:dyDescent="0.35"/>
    <row r="268" s="66" customFormat="1" x14ac:dyDescent="0.35"/>
    <row r="269" s="66" customFormat="1" x14ac:dyDescent="0.35"/>
    <row r="270" s="66" customFormat="1" x14ac:dyDescent="0.35"/>
    <row r="271" s="66" customFormat="1" x14ac:dyDescent="0.35"/>
    <row r="272" s="66" customFormat="1" x14ac:dyDescent="0.35"/>
    <row r="273" s="66" customFormat="1" x14ac:dyDescent="0.35"/>
    <row r="274" s="66" customFormat="1" x14ac:dyDescent="0.35"/>
    <row r="275" s="66" customFormat="1" x14ac:dyDescent="0.35"/>
    <row r="276" s="66" customFormat="1" x14ac:dyDescent="0.35"/>
    <row r="277" s="66" customFormat="1" x14ac:dyDescent="0.35"/>
    <row r="278" s="66" customFormat="1" x14ac:dyDescent="0.35"/>
    <row r="279" s="66" customFormat="1" x14ac:dyDescent="0.35"/>
    <row r="280" s="66" customFormat="1" x14ac:dyDescent="0.35"/>
    <row r="281" s="66" customFormat="1" x14ac:dyDescent="0.35"/>
    <row r="282" s="66" customFormat="1" x14ac:dyDescent="0.35"/>
    <row r="283" s="66" customFormat="1" x14ac:dyDescent="0.35"/>
    <row r="284" s="66" customFormat="1" x14ac:dyDescent="0.35"/>
    <row r="285" s="66" customFormat="1" x14ac:dyDescent="0.35"/>
    <row r="286" s="66" customFormat="1" x14ac:dyDescent="0.35"/>
    <row r="287" s="66" customFormat="1" x14ac:dyDescent="0.35"/>
    <row r="288" s="66" customFormat="1" x14ac:dyDescent="0.35"/>
    <row r="289" s="66" customFormat="1" x14ac:dyDescent="0.35"/>
    <row r="290" s="66" customFormat="1" x14ac:dyDescent="0.35"/>
    <row r="291" s="66" customFormat="1" x14ac:dyDescent="0.35"/>
    <row r="292" s="66" customFormat="1" x14ac:dyDescent="0.35"/>
    <row r="293" s="66" customFormat="1" x14ac:dyDescent="0.35"/>
    <row r="294" s="66" customFormat="1" x14ac:dyDescent="0.35"/>
    <row r="295" s="66" customFormat="1" x14ac:dyDescent="0.35"/>
    <row r="296" s="66" customFormat="1" x14ac:dyDescent="0.35"/>
    <row r="297" s="66" customFormat="1" x14ac:dyDescent="0.35"/>
    <row r="298" s="66" customFormat="1" x14ac:dyDescent="0.35"/>
    <row r="299" s="66" customFormat="1" x14ac:dyDescent="0.35"/>
    <row r="300" s="66" customFormat="1" x14ac:dyDescent="0.35"/>
    <row r="301" s="66" customFormat="1" x14ac:dyDescent="0.35"/>
    <row r="302" s="66" customFormat="1" x14ac:dyDescent="0.35"/>
    <row r="303" s="66" customFormat="1" x14ac:dyDescent="0.35"/>
    <row r="304" s="66" customFormat="1" x14ac:dyDescent="0.35"/>
    <row r="305" s="66" customFormat="1" x14ac:dyDescent="0.35"/>
    <row r="306" s="66" customFormat="1" x14ac:dyDescent="0.35"/>
    <row r="307" s="66" customFormat="1" x14ac:dyDescent="0.35"/>
    <row r="308" s="66" customFormat="1" x14ac:dyDescent="0.35"/>
    <row r="309" s="66" customFormat="1" x14ac:dyDescent="0.35"/>
    <row r="310" s="66" customFormat="1" x14ac:dyDescent="0.35"/>
    <row r="311" s="66" customFormat="1" x14ac:dyDescent="0.35"/>
    <row r="312" s="66" customFormat="1" x14ac:dyDescent="0.35"/>
    <row r="313" s="66" customFormat="1" x14ac:dyDescent="0.35"/>
    <row r="314" s="66" customFormat="1" x14ac:dyDescent="0.35"/>
    <row r="315" s="66" customFormat="1" x14ac:dyDescent="0.35"/>
    <row r="316" s="66" customFormat="1" x14ac:dyDescent="0.35"/>
    <row r="317" s="66" customFormat="1" x14ac:dyDescent="0.35"/>
    <row r="318" s="66" customFormat="1" x14ac:dyDescent="0.35"/>
    <row r="319" s="66" customFormat="1" x14ac:dyDescent="0.35"/>
    <row r="320" s="66" customFormat="1" x14ac:dyDescent="0.35"/>
    <row r="321" s="66" customFormat="1" x14ac:dyDescent="0.35"/>
    <row r="322" s="66" customFormat="1" x14ac:dyDescent="0.35"/>
    <row r="323" s="66" customFormat="1" x14ac:dyDescent="0.35"/>
    <row r="324" s="66" customFormat="1" x14ac:dyDescent="0.35"/>
    <row r="325" s="66" customFormat="1" x14ac:dyDescent="0.35"/>
    <row r="326" s="66" customFormat="1" x14ac:dyDescent="0.35"/>
    <row r="327" s="66" customFormat="1" x14ac:dyDescent="0.35"/>
    <row r="328" s="66" customFormat="1" x14ac:dyDescent="0.35"/>
    <row r="329" s="66" customFormat="1" x14ac:dyDescent="0.35"/>
    <row r="330" s="66" customFormat="1" x14ac:dyDescent="0.35"/>
    <row r="331" s="66" customFormat="1" x14ac:dyDescent="0.35"/>
    <row r="332" s="66" customFormat="1" x14ac:dyDescent="0.35"/>
    <row r="333" s="66" customFormat="1" x14ac:dyDescent="0.35"/>
    <row r="334" s="66" customFormat="1" x14ac:dyDescent="0.35"/>
    <row r="335" s="66" customFormat="1" x14ac:dyDescent="0.35"/>
    <row r="336" s="66" customFormat="1" x14ac:dyDescent="0.35"/>
    <row r="337" s="66" customFormat="1" x14ac:dyDescent="0.35"/>
    <row r="338" s="66" customFormat="1" x14ac:dyDescent="0.35"/>
    <row r="339" s="66" customFormat="1" x14ac:dyDescent="0.35"/>
    <row r="340" s="66" customFormat="1" x14ac:dyDescent="0.35"/>
    <row r="341" s="66" customFormat="1" x14ac:dyDescent="0.35"/>
    <row r="342" s="66" customFormat="1" x14ac:dyDescent="0.35"/>
    <row r="343" s="66" customFormat="1" x14ac:dyDescent="0.35"/>
    <row r="344" s="66" customFormat="1" x14ac:dyDescent="0.35"/>
    <row r="345" s="66" customFormat="1" x14ac:dyDescent="0.35"/>
    <row r="346" s="66" customFormat="1" x14ac:dyDescent="0.35"/>
    <row r="347" s="66" customFormat="1" x14ac:dyDescent="0.35"/>
    <row r="348" s="66" customFormat="1" x14ac:dyDescent="0.35"/>
    <row r="349" s="66" customFormat="1" x14ac:dyDescent="0.35"/>
    <row r="350" s="66" customFormat="1" x14ac:dyDescent="0.35"/>
    <row r="351" s="66" customFormat="1" x14ac:dyDescent="0.35"/>
    <row r="352" s="66" customFormat="1" x14ac:dyDescent="0.35"/>
    <row r="353" s="66" customFormat="1" x14ac:dyDescent="0.35"/>
    <row r="354" s="66" customFormat="1" x14ac:dyDescent="0.35"/>
    <row r="355" s="66" customFormat="1" x14ac:dyDescent="0.35"/>
    <row r="356" s="66" customFormat="1" x14ac:dyDescent="0.35"/>
    <row r="357" s="66" customFormat="1" x14ac:dyDescent="0.35"/>
    <row r="358" s="66" customFormat="1" x14ac:dyDescent="0.35"/>
    <row r="359" s="66" customFormat="1" x14ac:dyDescent="0.35"/>
    <row r="360" s="66" customFormat="1" x14ac:dyDescent="0.35"/>
    <row r="361" s="66" customFormat="1" x14ac:dyDescent="0.35"/>
    <row r="362" s="66" customFormat="1" x14ac:dyDescent="0.35"/>
    <row r="363" s="66" customFormat="1" x14ac:dyDescent="0.35"/>
    <row r="364" s="66" customFormat="1" x14ac:dyDescent="0.35"/>
    <row r="365" s="66" customFormat="1" x14ac:dyDescent="0.35"/>
    <row r="366" s="66" customFormat="1" x14ac:dyDescent="0.35"/>
    <row r="367" s="66" customFormat="1" x14ac:dyDescent="0.35"/>
    <row r="368" s="66" customFormat="1" x14ac:dyDescent="0.35"/>
    <row r="369" s="66" customFormat="1" x14ac:dyDescent="0.35"/>
    <row r="370" s="66" customFormat="1" x14ac:dyDescent="0.35"/>
    <row r="371" s="66" customFormat="1" x14ac:dyDescent="0.35"/>
    <row r="372" s="66" customFormat="1" x14ac:dyDescent="0.35"/>
    <row r="373" s="66" customFormat="1" x14ac:dyDescent="0.35"/>
    <row r="374" s="66" customFormat="1" x14ac:dyDescent="0.35"/>
    <row r="375" s="66" customFormat="1" x14ac:dyDescent="0.35"/>
    <row r="376" s="66" customFormat="1" x14ac:dyDescent="0.35"/>
    <row r="377" s="66" customFormat="1" x14ac:dyDescent="0.35"/>
    <row r="378" s="66" customFormat="1" x14ac:dyDescent="0.35"/>
    <row r="379" s="66" customFormat="1" x14ac:dyDescent="0.35"/>
    <row r="380" s="66" customFormat="1" x14ac:dyDescent="0.35"/>
    <row r="381" s="66" customFormat="1" x14ac:dyDescent="0.35"/>
    <row r="382" s="66" customFormat="1" x14ac:dyDescent="0.35"/>
    <row r="383" s="66" customFormat="1" x14ac:dyDescent="0.35"/>
    <row r="384" s="66" customFormat="1" x14ac:dyDescent="0.35"/>
    <row r="385" s="66" customFormat="1" x14ac:dyDescent="0.35"/>
    <row r="386" s="66" customFormat="1" x14ac:dyDescent="0.35"/>
    <row r="387" s="66" customFormat="1" x14ac:dyDescent="0.35"/>
    <row r="388" s="66" customFormat="1" x14ac:dyDescent="0.35"/>
    <row r="389" s="66" customFormat="1" x14ac:dyDescent="0.35"/>
    <row r="390" s="66" customFormat="1" x14ac:dyDescent="0.35"/>
    <row r="391" s="66" customFormat="1" x14ac:dyDescent="0.35"/>
    <row r="392" s="66" customFormat="1" x14ac:dyDescent="0.35"/>
    <row r="393" s="66" customFormat="1" x14ac:dyDescent="0.35"/>
    <row r="394" s="66" customFormat="1" x14ac:dyDescent="0.35"/>
    <row r="395" s="66" customFormat="1" x14ac:dyDescent="0.35"/>
    <row r="396" s="66" customFormat="1" x14ac:dyDescent="0.35"/>
    <row r="397" s="66" customFormat="1" x14ac:dyDescent="0.35"/>
    <row r="398" s="66" customFormat="1" x14ac:dyDescent="0.35"/>
    <row r="399" s="66" customFormat="1" x14ac:dyDescent="0.35"/>
    <row r="400" s="66" customFormat="1" x14ac:dyDescent="0.35"/>
    <row r="401" s="66" customFormat="1" x14ac:dyDescent="0.35"/>
    <row r="402" s="66" customFormat="1" x14ac:dyDescent="0.35"/>
    <row r="403" s="66" customFormat="1" x14ac:dyDescent="0.35"/>
    <row r="404" s="66" customFormat="1" x14ac:dyDescent="0.35"/>
    <row r="405" s="66" customFormat="1" x14ac:dyDescent="0.35"/>
    <row r="406" s="66" customFormat="1" x14ac:dyDescent="0.35"/>
    <row r="407" s="66" customFormat="1" x14ac:dyDescent="0.35"/>
    <row r="408" s="66" customFormat="1" x14ac:dyDescent="0.35"/>
    <row r="409" s="66" customFormat="1" x14ac:dyDescent="0.35"/>
    <row r="410" s="66" customFormat="1" x14ac:dyDescent="0.35"/>
    <row r="411" s="66" customFormat="1" x14ac:dyDescent="0.35"/>
    <row r="412" s="66" customFormat="1" x14ac:dyDescent="0.35"/>
    <row r="413" s="66" customFormat="1" x14ac:dyDescent="0.35"/>
    <row r="414" s="66" customFormat="1" x14ac:dyDescent="0.35"/>
    <row r="415" s="66" customFormat="1" x14ac:dyDescent="0.35"/>
    <row r="416" s="66" customFormat="1" x14ac:dyDescent="0.35"/>
    <row r="417" s="66" customFormat="1" x14ac:dyDescent="0.35"/>
    <row r="418" s="66" customFormat="1" x14ac:dyDescent="0.35"/>
    <row r="419" s="66" customFormat="1" x14ac:dyDescent="0.35"/>
    <row r="420" s="66" customFormat="1" x14ac:dyDescent="0.35"/>
    <row r="421" s="66" customFormat="1" x14ac:dyDescent="0.35"/>
    <row r="422" s="66" customFormat="1" x14ac:dyDescent="0.35"/>
    <row r="423" s="66" customFormat="1" x14ac:dyDescent="0.35"/>
    <row r="424" s="66" customFormat="1" x14ac:dyDescent="0.35"/>
    <row r="425" s="66" customFormat="1" x14ac:dyDescent="0.35"/>
    <row r="426" s="66" customFormat="1" x14ac:dyDescent="0.35"/>
    <row r="427" s="66" customFormat="1" x14ac:dyDescent="0.35"/>
    <row r="428" s="66" customFormat="1" x14ac:dyDescent="0.35"/>
    <row r="429" s="66" customFormat="1" x14ac:dyDescent="0.35"/>
    <row r="430" s="66" customFormat="1" x14ac:dyDescent="0.35"/>
    <row r="431" s="66" customFormat="1" x14ac:dyDescent="0.35"/>
    <row r="432" s="66" customFormat="1" x14ac:dyDescent="0.35"/>
    <row r="433" s="66" customFormat="1" x14ac:dyDescent="0.35"/>
    <row r="434" s="66" customFormat="1" x14ac:dyDescent="0.35"/>
    <row r="435" s="66" customFormat="1" x14ac:dyDescent="0.35"/>
    <row r="436" s="66" customFormat="1" x14ac:dyDescent="0.35"/>
    <row r="437" s="66" customFormat="1" x14ac:dyDescent="0.35"/>
    <row r="438" s="66" customFormat="1" x14ac:dyDescent="0.35"/>
    <row r="439" s="66" customFormat="1" x14ac:dyDescent="0.35"/>
    <row r="440" s="66" customFormat="1" x14ac:dyDescent="0.35"/>
    <row r="441" s="66" customFormat="1" x14ac:dyDescent="0.35"/>
    <row r="442" s="66" customFormat="1" x14ac:dyDescent="0.35"/>
    <row r="443" s="66" customFormat="1" x14ac:dyDescent="0.35"/>
    <row r="444" s="66" customFormat="1" x14ac:dyDescent="0.35"/>
    <row r="445" s="66" customFormat="1" x14ac:dyDescent="0.35"/>
    <row r="446" s="66" customFormat="1" x14ac:dyDescent="0.35"/>
    <row r="447" s="66" customFormat="1" x14ac:dyDescent="0.35"/>
    <row r="448" s="66" customFormat="1" x14ac:dyDescent="0.35"/>
    <row r="449" s="66" customFormat="1" x14ac:dyDescent="0.35"/>
    <row r="450" s="66" customFormat="1" x14ac:dyDescent="0.35"/>
    <row r="451" s="66" customFormat="1" x14ac:dyDescent="0.35"/>
    <row r="452" s="66" customFormat="1" x14ac:dyDescent="0.35"/>
    <row r="453" s="66" customFormat="1" x14ac:dyDescent="0.35"/>
    <row r="454" s="66" customFormat="1" x14ac:dyDescent="0.35"/>
    <row r="455" s="66" customFormat="1" x14ac:dyDescent="0.35"/>
    <row r="456" s="66" customFormat="1" x14ac:dyDescent="0.35"/>
    <row r="457" s="66" customFormat="1" x14ac:dyDescent="0.35"/>
    <row r="458" s="66" customFormat="1" x14ac:dyDescent="0.35"/>
    <row r="459" s="66" customFormat="1" x14ac:dyDescent="0.35"/>
    <row r="460" s="66" customFormat="1" x14ac:dyDescent="0.35"/>
    <row r="461" s="66" customFormat="1" x14ac:dyDescent="0.35"/>
    <row r="462" s="66" customFormat="1" x14ac:dyDescent="0.35"/>
    <row r="463" s="66" customFormat="1" x14ac:dyDescent="0.35"/>
    <row r="464" s="66" customFormat="1" x14ac:dyDescent="0.35"/>
    <row r="465" s="66" customFormat="1" x14ac:dyDescent="0.35"/>
    <row r="466" s="66" customFormat="1" x14ac:dyDescent="0.35"/>
    <row r="467" s="66" customFormat="1" x14ac:dyDescent="0.35"/>
    <row r="468" s="66" customFormat="1" x14ac:dyDescent="0.35"/>
    <row r="469" s="66" customFormat="1" x14ac:dyDescent="0.35"/>
    <row r="470" s="66" customFormat="1" x14ac:dyDescent="0.35"/>
    <row r="471" s="66" customFormat="1" x14ac:dyDescent="0.35"/>
    <row r="472" s="66" customFormat="1" x14ac:dyDescent="0.35"/>
    <row r="473" s="66" customFormat="1" x14ac:dyDescent="0.35"/>
    <row r="474" s="66" customFormat="1" x14ac:dyDescent="0.35"/>
    <row r="475" s="66" customFormat="1" x14ac:dyDescent="0.35"/>
    <row r="476" s="66" customFormat="1" x14ac:dyDescent="0.35"/>
    <row r="477" s="66" customFormat="1" x14ac:dyDescent="0.35"/>
    <row r="478" s="66" customFormat="1" x14ac:dyDescent="0.35"/>
    <row r="479" s="66" customFormat="1" x14ac:dyDescent="0.35"/>
    <row r="480" s="66" customFormat="1" x14ac:dyDescent="0.35"/>
    <row r="481" s="66" customFormat="1" x14ac:dyDescent="0.35"/>
    <row r="482" s="66" customFormat="1" x14ac:dyDescent="0.35"/>
    <row r="483" s="66" customFormat="1" x14ac:dyDescent="0.35"/>
    <row r="484" s="66" customFormat="1" x14ac:dyDescent="0.35"/>
    <row r="485" s="66" customFormat="1" x14ac:dyDescent="0.35"/>
    <row r="486" s="66" customFormat="1" x14ac:dyDescent="0.35"/>
    <row r="487" s="66" customFormat="1" x14ac:dyDescent="0.35"/>
    <row r="488" s="66" customFormat="1" x14ac:dyDescent="0.35"/>
    <row r="489" s="66" customFormat="1" x14ac:dyDescent="0.35"/>
    <row r="490" s="66" customFormat="1" x14ac:dyDescent="0.35"/>
    <row r="491" s="66" customFormat="1" x14ac:dyDescent="0.35"/>
    <row r="492" s="66" customFormat="1" x14ac:dyDescent="0.35"/>
    <row r="493" s="66" customFormat="1" x14ac:dyDescent="0.35"/>
    <row r="494" s="66" customFormat="1" x14ac:dyDescent="0.35"/>
    <row r="495" s="66" customFormat="1" x14ac:dyDescent="0.35"/>
    <row r="496" s="66" customFormat="1" x14ac:dyDescent="0.35"/>
    <row r="497" s="66" customFormat="1" x14ac:dyDescent="0.35"/>
    <row r="498" s="66" customFormat="1" x14ac:dyDescent="0.35"/>
    <row r="499" s="66" customFormat="1" x14ac:dyDescent="0.35"/>
    <row r="500" s="66" customFormat="1" x14ac:dyDescent="0.35"/>
    <row r="501" s="66" customFormat="1" x14ac:dyDescent="0.35"/>
    <row r="502" s="66" customFormat="1" x14ac:dyDescent="0.35"/>
    <row r="503" s="66" customFormat="1" x14ac:dyDescent="0.35"/>
    <row r="504" s="66" customFormat="1" x14ac:dyDescent="0.35"/>
    <row r="505" s="66" customFormat="1" x14ac:dyDescent="0.35"/>
    <row r="506" s="66" customFormat="1" x14ac:dyDescent="0.35"/>
    <row r="507" s="66" customFormat="1" x14ac:dyDescent="0.35"/>
    <row r="508" s="66" customFormat="1" x14ac:dyDescent="0.35"/>
    <row r="509" s="66" customFormat="1" x14ac:dyDescent="0.35"/>
    <row r="510" s="66" customFormat="1" x14ac:dyDescent="0.35"/>
    <row r="511" s="66" customFormat="1" x14ac:dyDescent="0.35"/>
    <row r="512" s="66" customFormat="1" x14ac:dyDescent="0.35"/>
    <row r="513" s="66" customFormat="1" x14ac:dyDescent="0.35"/>
    <row r="514" s="66" customFormat="1" x14ac:dyDescent="0.35"/>
    <row r="515" s="66" customFormat="1" x14ac:dyDescent="0.35"/>
    <row r="516" s="66" customFormat="1" x14ac:dyDescent="0.35"/>
    <row r="517" s="66" customFormat="1" x14ac:dyDescent="0.35"/>
    <row r="518" s="66" customFormat="1" x14ac:dyDescent="0.35"/>
    <row r="519" s="66" customFormat="1" x14ac:dyDescent="0.35"/>
    <row r="520" s="66" customFormat="1" x14ac:dyDescent="0.35"/>
    <row r="521" s="66" customFormat="1" x14ac:dyDescent="0.35"/>
    <row r="522" s="66" customFormat="1" x14ac:dyDescent="0.35"/>
    <row r="523" s="66" customFormat="1" x14ac:dyDescent="0.35"/>
    <row r="524" s="66" customFormat="1" x14ac:dyDescent="0.35"/>
    <row r="525" s="66" customFormat="1" x14ac:dyDescent="0.35"/>
    <row r="526" s="66" customFormat="1" x14ac:dyDescent="0.35"/>
    <row r="527" s="66" customFormat="1" x14ac:dyDescent="0.35"/>
    <row r="528" s="66" customFormat="1" x14ac:dyDescent="0.35"/>
    <row r="529" s="66" customFormat="1" x14ac:dyDescent="0.35"/>
    <row r="530" s="66" customFormat="1" x14ac:dyDescent="0.35"/>
    <row r="531" s="66" customFormat="1" x14ac:dyDescent="0.35"/>
    <row r="532" s="66" customFormat="1" x14ac:dyDescent="0.35"/>
    <row r="533" s="66" customFormat="1" x14ac:dyDescent="0.35"/>
    <row r="534" s="66" customFormat="1" x14ac:dyDescent="0.35"/>
    <row r="535" s="66" customFormat="1" x14ac:dyDescent="0.35"/>
    <row r="536" s="66" customFormat="1" x14ac:dyDescent="0.35"/>
    <row r="537" s="66" customFormat="1" x14ac:dyDescent="0.35"/>
    <row r="538" s="66" customFormat="1" x14ac:dyDescent="0.35"/>
    <row r="539" s="66" customFormat="1" x14ac:dyDescent="0.35"/>
    <row r="540" s="66" customFormat="1" x14ac:dyDescent="0.35"/>
    <row r="541" s="66" customFormat="1" x14ac:dyDescent="0.35"/>
    <row r="542" s="66" customFormat="1" x14ac:dyDescent="0.35"/>
    <row r="543" s="66" customFormat="1" x14ac:dyDescent="0.35"/>
    <row r="544" s="66" customFormat="1" x14ac:dyDescent="0.35"/>
    <row r="545" s="66" customFormat="1" x14ac:dyDescent="0.35"/>
    <row r="546" s="66" customFormat="1" x14ac:dyDescent="0.35"/>
    <row r="547" s="66" customFormat="1" x14ac:dyDescent="0.35"/>
    <row r="548" s="66" customFormat="1" x14ac:dyDescent="0.35"/>
    <row r="549" s="66" customFormat="1" x14ac:dyDescent="0.35"/>
    <row r="550" s="66" customFormat="1" x14ac:dyDescent="0.35"/>
    <row r="551" s="66" customFormat="1" x14ac:dyDescent="0.35"/>
    <row r="552" s="66" customFormat="1" x14ac:dyDescent="0.35"/>
    <row r="553" s="66" customFormat="1" x14ac:dyDescent="0.35"/>
    <row r="554" s="66" customFormat="1" x14ac:dyDescent="0.35"/>
    <row r="555" s="66" customFormat="1" x14ac:dyDescent="0.35"/>
    <row r="556" s="66" customFormat="1" x14ac:dyDescent="0.35"/>
    <row r="557" s="66" customFormat="1" x14ac:dyDescent="0.35"/>
    <row r="558" s="66" customFormat="1" x14ac:dyDescent="0.35"/>
    <row r="559" s="66" customFormat="1" x14ac:dyDescent="0.35"/>
    <row r="560" s="66" customFormat="1" x14ac:dyDescent="0.35"/>
    <row r="561" s="66" customFormat="1" x14ac:dyDescent="0.35"/>
    <row r="562" s="66" customFormat="1" x14ac:dyDescent="0.35"/>
    <row r="563" s="66" customFormat="1" x14ac:dyDescent="0.35"/>
    <row r="564" s="66" customFormat="1" x14ac:dyDescent="0.35"/>
    <row r="565" s="66" customFormat="1" x14ac:dyDescent="0.35"/>
    <row r="566" s="66" customFormat="1" x14ac:dyDescent="0.35"/>
    <row r="567" s="66" customFormat="1" x14ac:dyDescent="0.35"/>
    <row r="568" s="66" customFormat="1" x14ac:dyDescent="0.35"/>
    <row r="569" s="66" customFormat="1" x14ac:dyDescent="0.35"/>
    <row r="570" s="66" customFormat="1" x14ac:dyDescent="0.35"/>
    <row r="571" s="66" customFormat="1" x14ac:dyDescent="0.35"/>
    <row r="572" s="66" customFormat="1" x14ac:dyDescent="0.35"/>
    <row r="573" s="66" customFormat="1" x14ac:dyDescent="0.35"/>
    <row r="574" s="66" customFormat="1" x14ac:dyDescent="0.35"/>
    <row r="575" s="66" customFormat="1" x14ac:dyDescent="0.35"/>
    <row r="576" s="66" customFormat="1" x14ac:dyDescent="0.35"/>
    <row r="577" s="66" customFormat="1" x14ac:dyDescent="0.35"/>
    <row r="578" s="66" customFormat="1" x14ac:dyDescent="0.35"/>
    <row r="579" s="66" customFormat="1" x14ac:dyDescent="0.35"/>
    <row r="580" s="66" customFormat="1" x14ac:dyDescent="0.35"/>
    <row r="581" s="66" customFormat="1" x14ac:dyDescent="0.35"/>
    <row r="582" s="66" customFormat="1" x14ac:dyDescent="0.35"/>
    <row r="583" s="66" customFormat="1" x14ac:dyDescent="0.35"/>
    <row r="584" s="66" customFormat="1" x14ac:dyDescent="0.35"/>
    <row r="585" s="66" customFormat="1" x14ac:dyDescent="0.35"/>
    <row r="586" s="66" customFormat="1" x14ac:dyDescent="0.35"/>
    <row r="587" s="66" customFormat="1" x14ac:dyDescent="0.35"/>
    <row r="588" s="66" customFormat="1" x14ac:dyDescent="0.35"/>
    <row r="589" s="66" customFormat="1" x14ac:dyDescent="0.35"/>
    <row r="590" s="66" customFormat="1" x14ac:dyDescent="0.35"/>
    <row r="591" s="66" customFormat="1" x14ac:dyDescent="0.35"/>
    <row r="592" s="66" customFormat="1" x14ac:dyDescent="0.35"/>
    <row r="593" s="66" customFormat="1" x14ac:dyDescent="0.35"/>
    <row r="594" s="66" customFormat="1" x14ac:dyDescent="0.35"/>
    <row r="595" s="66" customFormat="1" x14ac:dyDescent="0.35"/>
    <row r="596" s="66" customFormat="1" x14ac:dyDescent="0.35"/>
    <row r="597" s="66" customFormat="1" x14ac:dyDescent="0.35"/>
    <row r="598" s="66" customFormat="1" x14ac:dyDescent="0.35"/>
    <row r="599" s="66" customFormat="1" x14ac:dyDescent="0.35"/>
    <row r="600" s="66" customFormat="1" x14ac:dyDescent="0.35"/>
    <row r="601" s="66" customFormat="1" x14ac:dyDescent="0.35"/>
    <row r="602" s="66" customFormat="1" x14ac:dyDescent="0.35"/>
    <row r="603" s="66" customFormat="1" x14ac:dyDescent="0.35"/>
    <row r="604" s="66" customFormat="1" x14ac:dyDescent="0.35"/>
    <row r="605" s="66" customFormat="1" x14ac:dyDescent="0.35"/>
    <row r="606" s="66" customFormat="1" x14ac:dyDescent="0.35"/>
    <row r="607" s="66" customFormat="1" x14ac:dyDescent="0.35"/>
    <row r="608" s="66" customFormat="1" x14ac:dyDescent="0.35"/>
    <row r="609" s="66" customFormat="1" x14ac:dyDescent="0.35"/>
    <row r="610" s="66" customFormat="1" x14ac:dyDescent="0.35"/>
    <row r="611" s="66" customFormat="1" x14ac:dyDescent="0.35"/>
    <row r="612" s="66" customFormat="1" x14ac:dyDescent="0.35"/>
    <row r="613" s="66" customFormat="1" x14ac:dyDescent="0.35"/>
    <row r="614" s="66" customFormat="1" x14ac:dyDescent="0.35"/>
    <row r="615" s="66" customFormat="1" x14ac:dyDescent="0.35"/>
    <row r="616" s="66" customFormat="1" x14ac:dyDescent="0.35"/>
    <row r="617" s="66" customFormat="1" x14ac:dyDescent="0.35"/>
    <row r="618" s="66" customFormat="1" x14ac:dyDescent="0.35"/>
    <row r="619" s="66" customFormat="1" x14ac:dyDescent="0.35"/>
    <row r="620" s="66" customFormat="1" x14ac:dyDescent="0.35"/>
    <row r="621" s="66" customFormat="1" x14ac:dyDescent="0.35"/>
    <row r="622" s="66" customFormat="1" x14ac:dyDescent="0.35"/>
    <row r="623" s="66" customFormat="1" x14ac:dyDescent="0.35"/>
    <row r="624" s="66" customFormat="1" x14ac:dyDescent="0.35"/>
    <row r="625" s="66" customFormat="1" x14ac:dyDescent="0.35"/>
    <row r="626" s="66" customFormat="1" x14ac:dyDescent="0.35"/>
    <row r="627" s="66" customFormat="1" x14ac:dyDescent="0.35"/>
    <row r="628" s="66" customFormat="1" x14ac:dyDescent="0.35"/>
    <row r="629" s="66" customFormat="1" x14ac:dyDescent="0.35"/>
    <row r="630" s="66" customFormat="1" x14ac:dyDescent="0.35"/>
    <row r="631" s="66" customFormat="1" x14ac:dyDescent="0.35"/>
    <row r="632" s="66" customFormat="1" x14ac:dyDescent="0.35"/>
    <row r="633" s="66" customFormat="1" x14ac:dyDescent="0.35"/>
    <row r="634" s="66" customFormat="1" x14ac:dyDescent="0.35"/>
    <row r="635" s="66" customFormat="1" x14ac:dyDescent="0.35"/>
    <row r="636" s="66" customFormat="1" x14ac:dyDescent="0.35"/>
    <row r="637" s="66" customFormat="1" x14ac:dyDescent="0.35"/>
    <row r="638" s="66" customFormat="1" x14ac:dyDescent="0.35"/>
    <row r="639" s="66" customFormat="1" x14ac:dyDescent="0.35"/>
    <row r="640" s="66" customFormat="1" x14ac:dyDescent="0.35"/>
    <row r="641" s="66" customFormat="1" x14ac:dyDescent="0.35"/>
    <row r="642" s="66" customFormat="1" x14ac:dyDescent="0.35"/>
    <row r="643" s="66" customFormat="1" x14ac:dyDescent="0.35"/>
    <row r="644" s="66" customFormat="1" x14ac:dyDescent="0.35"/>
    <row r="645" s="66" customFormat="1" x14ac:dyDescent="0.35"/>
    <row r="646" s="66" customFormat="1" x14ac:dyDescent="0.35"/>
    <row r="647" s="66" customFormat="1" x14ac:dyDescent="0.35"/>
    <row r="648" s="66" customFormat="1" x14ac:dyDescent="0.35"/>
    <row r="649" s="66" customFormat="1" x14ac:dyDescent="0.35"/>
    <row r="650" s="66" customFormat="1" x14ac:dyDescent="0.35"/>
    <row r="651" s="66" customFormat="1" x14ac:dyDescent="0.35"/>
    <row r="652" s="66" customFormat="1" x14ac:dyDescent="0.35"/>
    <row r="653" s="66" customFormat="1" x14ac:dyDescent="0.35"/>
    <row r="654" s="66" customFormat="1" x14ac:dyDescent="0.35"/>
    <row r="655" s="66" customFormat="1" x14ac:dyDescent="0.35"/>
    <row r="656" s="66" customFormat="1" x14ac:dyDescent="0.35"/>
    <row r="657" s="66" customFormat="1" x14ac:dyDescent="0.35"/>
    <row r="658" s="66" customFormat="1" x14ac:dyDescent="0.35"/>
    <row r="659" s="66" customFormat="1" x14ac:dyDescent="0.35"/>
    <row r="660" s="66" customFormat="1" x14ac:dyDescent="0.35"/>
    <row r="661" s="66" customFormat="1" x14ac:dyDescent="0.35"/>
    <row r="662" s="66" customFormat="1" x14ac:dyDescent="0.35"/>
    <row r="663" s="66" customFormat="1" x14ac:dyDescent="0.35"/>
    <row r="664" s="66" customFormat="1" x14ac:dyDescent="0.35"/>
    <row r="665" s="66" customFormat="1" x14ac:dyDescent="0.35"/>
    <row r="666" s="66" customFormat="1" x14ac:dyDescent="0.35"/>
    <row r="667" s="66" customFormat="1" x14ac:dyDescent="0.35"/>
    <row r="668" s="66" customFormat="1" x14ac:dyDescent="0.35"/>
    <row r="669" s="66" customFormat="1" x14ac:dyDescent="0.35"/>
    <row r="670" s="66" customFormat="1" x14ac:dyDescent="0.35"/>
    <row r="671" s="66" customFormat="1" x14ac:dyDescent="0.35"/>
    <row r="672" s="66" customFormat="1" x14ac:dyDescent="0.35"/>
    <row r="673" s="66" customFormat="1" x14ac:dyDescent="0.35"/>
    <row r="674" s="66" customFormat="1" x14ac:dyDescent="0.35"/>
    <row r="675" s="66" customFormat="1" x14ac:dyDescent="0.35"/>
    <row r="676" s="66" customFormat="1" x14ac:dyDescent="0.35"/>
    <row r="677" s="66" customFormat="1" x14ac:dyDescent="0.35"/>
    <row r="678" s="66" customFormat="1" x14ac:dyDescent="0.35"/>
    <row r="679" s="66" customFormat="1" x14ac:dyDescent="0.35"/>
    <row r="680" s="66" customFormat="1" x14ac:dyDescent="0.35"/>
    <row r="681" s="66" customFormat="1" x14ac:dyDescent="0.35"/>
    <row r="682" s="66" customFormat="1" x14ac:dyDescent="0.35"/>
    <row r="683" s="66" customFormat="1" x14ac:dyDescent="0.35"/>
    <row r="684" s="66" customFormat="1" x14ac:dyDescent="0.35"/>
    <row r="685" s="66" customFormat="1" x14ac:dyDescent="0.35"/>
    <row r="686" s="66" customFormat="1" x14ac:dyDescent="0.35"/>
    <row r="687" s="66" customFormat="1" x14ac:dyDescent="0.35"/>
    <row r="688" s="66" customFormat="1" x14ac:dyDescent="0.35"/>
    <row r="689" s="66" customFormat="1" x14ac:dyDescent="0.35"/>
    <row r="690" s="66" customFormat="1" x14ac:dyDescent="0.35"/>
    <row r="691" s="66" customFormat="1" x14ac:dyDescent="0.35"/>
    <row r="692" s="66" customFormat="1" x14ac:dyDescent="0.35"/>
    <row r="693" s="66" customFormat="1" x14ac:dyDescent="0.35"/>
    <row r="694" s="66" customFormat="1" x14ac:dyDescent="0.35"/>
    <row r="695" s="66" customFormat="1" x14ac:dyDescent="0.35"/>
    <row r="696" s="66" customFormat="1" x14ac:dyDescent="0.35"/>
    <row r="697" s="66" customFormat="1" x14ac:dyDescent="0.35"/>
    <row r="698" s="66" customFormat="1" x14ac:dyDescent="0.35"/>
    <row r="699" s="66" customFormat="1" x14ac:dyDescent="0.35"/>
    <row r="700" s="66" customFormat="1" x14ac:dyDescent="0.35"/>
    <row r="701" s="66" customFormat="1" x14ac:dyDescent="0.35"/>
    <row r="702" s="66" customFormat="1" x14ac:dyDescent="0.35"/>
    <row r="703" s="66" customFormat="1" x14ac:dyDescent="0.35"/>
    <row r="704" s="66" customFormat="1" x14ac:dyDescent="0.35"/>
    <row r="705" s="66" customFormat="1" x14ac:dyDescent="0.35"/>
    <row r="706" s="66" customFormat="1" x14ac:dyDescent="0.35"/>
    <row r="707" s="66" customFormat="1" x14ac:dyDescent="0.35"/>
    <row r="708" s="66" customFormat="1" x14ac:dyDescent="0.35"/>
    <row r="709" s="66" customFormat="1" x14ac:dyDescent="0.35"/>
    <row r="710" s="66" customFormat="1" x14ac:dyDescent="0.35"/>
    <row r="711" s="66" customFormat="1" x14ac:dyDescent="0.35"/>
    <row r="712" s="66" customFormat="1" x14ac:dyDescent="0.35"/>
    <row r="713" s="66" customFormat="1" x14ac:dyDescent="0.35"/>
    <row r="714" s="66" customFormat="1" x14ac:dyDescent="0.35"/>
    <row r="715" s="66" customFormat="1" x14ac:dyDescent="0.35"/>
    <row r="716" s="66" customFormat="1" x14ac:dyDescent="0.35"/>
    <row r="717" s="66" customFormat="1" x14ac:dyDescent="0.35"/>
    <row r="718" s="66" customFormat="1" x14ac:dyDescent="0.35"/>
    <row r="719" s="66" customFormat="1" x14ac:dyDescent="0.35"/>
    <row r="720" s="66" customFormat="1" x14ac:dyDescent="0.35"/>
    <row r="721" s="66" customFormat="1" x14ac:dyDescent="0.35"/>
    <row r="722" s="66" customFormat="1" x14ac:dyDescent="0.35"/>
    <row r="723" s="66" customFormat="1" x14ac:dyDescent="0.35"/>
    <row r="724" s="66" customFormat="1" x14ac:dyDescent="0.35"/>
    <row r="725" s="66" customFormat="1" x14ac:dyDescent="0.35"/>
    <row r="726" s="66" customFormat="1" x14ac:dyDescent="0.35"/>
    <row r="727" s="66" customFormat="1" x14ac:dyDescent="0.35"/>
    <row r="728" s="66" customFormat="1" x14ac:dyDescent="0.35"/>
    <row r="729" s="66" customFormat="1" x14ac:dyDescent="0.35"/>
    <row r="730" s="66" customFormat="1" x14ac:dyDescent="0.35"/>
    <row r="731" s="66" customFormat="1" x14ac:dyDescent="0.35"/>
    <row r="732" s="66" customFormat="1" x14ac:dyDescent="0.35"/>
    <row r="733" s="66" customFormat="1" x14ac:dyDescent="0.35"/>
    <row r="734" s="66" customFormat="1" x14ac:dyDescent="0.35"/>
    <row r="735" s="66" customFormat="1" x14ac:dyDescent="0.35"/>
    <row r="736" s="66" customFormat="1" x14ac:dyDescent="0.35"/>
    <row r="737" s="66" customFormat="1" x14ac:dyDescent="0.35"/>
    <row r="738" s="66" customFormat="1" x14ac:dyDescent="0.35"/>
    <row r="739" s="66" customFormat="1" x14ac:dyDescent="0.35"/>
    <row r="740" s="66" customFormat="1" x14ac:dyDescent="0.35"/>
    <row r="741" s="66" customFormat="1" x14ac:dyDescent="0.35"/>
    <row r="742" s="66" customFormat="1" x14ac:dyDescent="0.35"/>
    <row r="743" s="66" customFormat="1" x14ac:dyDescent="0.35"/>
    <row r="744" s="66" customFormat="1" x14ac:dyDescent="0.35"/>
    <row r="745" s="66" customFormat="1" x14ac:dyDescent="0.35"/>
    <row r="746" s="66" customFormat="1" x14ac:dyDescent="0.35"/>
    <row r="747" s="66" customFormat="1" x14ac:dyDescent="0.35"/>
    <row r="748" s="66" customFormat="1" x14ac:dyDescent="0.35"/>
    <row r="749" s="66" customFormat="1" x14ac:dyDescent="0.35"/>
    <row r="750" s="66" customFormat="1" x14ac:dyDescent="0.35"/>
    <row r="751" s="66" customFormat="1" x14ac:dyDescent="0.35"/>
    <row r="752" s="66" customFormat="1" x14ac:dyDescent="0.35"/>
    <row r="753" s="66" customFormat="1" x14ac:dyDescent="0.35"/>
    <row r="754" s="66" customFormat="1" x14ac:dyDescent="0.35"/>
    <row r="755" s="66" customFormat="1" x14ac:dyDescent="0.35"/>
    <row r="756" s="66" customFormat="1" x14ac:dyDescent="0.35"/>
    <row r="757" s="66" customFormat="1" x14ac:dyDescent="0.35"/>
    <row r="758" s="66" customFormat="1" x14ac:dyDescent="0.35"/>
    <row r="759" s="66" customFormat="1" x14ac:dyDescent="0.35"/>
    <row r="760" s="66" customFormat="1" x14ac:dyDescent="0.35"/>
    <row r="761" s="66" customFormat="1" x14ac:dyDescent="0.35"/>
    <row r="762" s="66" customFormat="1" x14ac:dyDescent="0.35"/>
    <row r="763" s="66" customFormat="1" x14ac:dyDescent="0.35"/>
    <row r="764" s="66" customFormat="1" x14ac:dyDescent="0.35"/>
    <row r="765" s="66" customFormat="1" x14ac:dyDescent="0.35"/>
    <row r="766" s="66" customFormat="1" x14ac:dyDescent="0.35"/>
    <row r="767" s="66" customFormat="1" x14ac:dyDescent="0.35"/>
    <row r="768" s="66" customFormat="1" x14ac:dyDescent="0.35"/>
    <row r="769" s="66" customFormat="1" x14ac:dyDescent="0.35"/>
    <row r="770" s="66" customFormat="1" x14ac:dyDescent="0.35"/>
    <row r="771" s="66" customFormat="1" x14ac:dyDescent="0.35"/>
    <row r="772" s="66" customFormat="1" x14ac:dyDescent="0.35"/>
    <row r="773" s="66" customFormat="1" x14ac:dyDescent="0.35"/>
    <row r="774" s="66" customFormat="1" x14ac:dyDescent="0.35"/>
    <row r="775" s="66" customFormat="1" x14ac:dyDescent="0.35"/>
    <row r="776" s="66" customFormat="1" x14ac:dyDescent="0.35"/>
    <row r="777" s="66" customFormat="1" x14ac:dyDescent="0.35"/>
    <row r="778" s="66" customFormat="1" x14ac:dyDescent="0.35"/>
    <row r="779" s="66" customFormat="1" x14ac:dyDescent="0.35"/>
    <row r="780" s="66" customFormat="1" x14ac:dyDescent="0.35"/>
    <row r="781" s="66" customFormat="1" x14ac:dyDescent="0.35"/>
    <row r="782" s="66" customFormat="1" x14ac:dyDescent="0.35"/>
    <row r="783" s="66" customFormat="1" x14ac:dyDescent="0.35"/>
    <row r="784" s="66" customFormat="1" x14ac:dyDescent="0.35"/>
    <row r="785" s="66" customFormat="1" x14ac:dyDescent="0.35"/>
    <row r="786" s="66" customFormat="1" x14ac:dyDescent="0.35"/>
    <row r="787" s="66" customFormat="1" x14ac:dyDescent="0.35"/>
    <row r="788" s="66" customFormat="1" x14ac:dyDescent="0.35"/>
    <row r="789" s="66" customFormat="1" x14ac:dyDescent="0.35"/>
    <row r="790" s="66" customFormat="1" x14ac:dyDescent="0.35"/>
    <row r="791" s="66" customFormat="1" x14ac:dyDescent="0.35"/>
    <row r="792" s="66" customFormat="1" x14ac:dyDescent="0.35"/>
    <row r="793" s="66" customFormat="1" x14ac:dyDescent="0.35"/>
    <row r="794" s="66" customFormat="1" x14ac:dyDescent="0.35"/>
    <row r="795" s="66" customFormat="1" x14ac:dyDescent="0.35"/>
    <row r="796" s="66" customFormat="1" x14ac:dyDescent="0.35"/>
    <row r="797" s="66" customFormat="1" x14ac:dyDescent="0.35"/>
    <row r="798" s="66" customFormat="1" x14ac:dyDescent="0.35"/>
    <row r="799" s="66" customFormat="1" x14ac:dyDescent="0.35"/>
    <row r="800" s="66" customFormat="1" x14ac:dyDescent="0.35"/>
    <row r="801" s="66" customFormat="1" x14ac:dyDescent="0.35"/>
    <row r="802" s="66" customFormat="1" x14ac:dyDescent="0.35"/>
    <row r="803" s="66" customFormat="1" x14ac:dyDescent="0.35"/>
    <row r="804" s="66" customFormat="1" x14ac:dyDescent="0.35"/>
    <row r="805" s="66" customFormat="1" x14ac:dyDescent="0.35"/>
    <row r="806" s="66" customFormat="1" x14ac:dyDescent="0.35"/>
    <row r="807" s="66" customFormat="1" x14ac:dyDescent="0.35"/>
    <row r="808" s="66" customFormat="1" x14ac:dyDescent="0.35"/>
    <row r="809" s="66" customFormat="1" x14ac:dyDescent="0.35"/>
    <row r="810" s="66" customFormat="1" x14ac:dyDescent="0.35"/>
    <row r="811" s="66" customFormat="1" x14ac:dyDescent="0.35"/>
    <row r="812" s="66" customFormat="1" x14ac:dyDescent="0.35"/>
    <row r="813" s="66" customFormat="1" x14ac:dyDescent="0.35"/>
    <row r="814" s="66" customFormat="1" x14ac:dyDescent="0.35"/>
    <row r="815" s="66" customFormat="1" x14ac:dyDescent="0.35"/>
    <row r="816" s="66" customFormat="1" x14ac:dyDescent="0.35"/>
    <row r="817" s="66" customFormat="1" x14ac:dyDescent="0.35"/>
    <row r="818" s="66" customFormat="1" x14ac:dyDescent="0.35"/>
    <row r="819" s="66" customFormat="1" x14ac:dyDescent="0.35"/>
    <row r="820" s="66" customFormat="1" x14ac:dyDescent="0.35"/>
    <row r="821" s="66" customFormat="1" x14ac:dyDescent="0.35"/>
    <row r="822" s="66" customFormat="1" x14ac:dyDescent="0.35"/>
    <row r="823" s="66" customFormat="1" x14ac:dyDescent="0.35"/>
    <row r="824" s="66" customFormat="1" x14ac:dyDescent="0.35"/>
    <row r="825" s="66" customFormat="1" x14ac:dyDescent="0.35"/>
    <row r="826" s="66" customFormat="1" x14ac:dyDescent="0.35"/>
    <row r="827" s="66" customFormat="1" x14ac:dyDescent="0.35"/>
    <row r="828" s="66" customFormat="1" x14ac:dyDescent="0.35"/>
    <row r="829" s="66" customFormat="1" x14ac:dyDescent="0.35"/>
    <row r="830" s="66" customFormat="1" x14ac:dyDescent="0.35"/>
    <row r="831" s="66" customFormat="1" x14ac:dyDescent="0.35"/>
    <row r="832" s="66" customFormat="1" x14ac:dyDescent="0.35"/>
    <row r="833" s="66" customFormat="1" x14ac:dyDescent="0.35"/>
    <row r="834" s="66" customFormat="1" x14ac:dyDescent="0.35"/>
    <row r="835" s="66" customFormat="1" x14ac:dyDescent="0.35"/>
    <row r="836" s="66" customFormat="1" x14ac:dyDescent="0.35"/>
    <row r="837" s="66" customFormat="1" x14ac:dyDescent="0.35"/>
    <row r="838" s="66" customFormat="1" x14ac:dyDescent="0.35"/>
    <row r="839" s="66" customFormat="1" x14ac:dyDescent="0.35"/>
    <row r="840" s="66" customFormat="1" x14ac:dyDescent="0.35"/>
    <row r="841" s="66" customFormat="1" x14ac:dyDescent="0.35"/>
    <row r="842" s="66" customFormat="1" x14ac:dyDescent="0.35"/>
    <row r="843" s="66" customFormat="1" x14ac:dyDescent="0.35"/>
    <row r="844" s="66" customFormat="1" x14ac:dyDescent="0.35"/>
    <row r="845" s="66" customFormat="1" x14ac:dyDescent="0.35"/>
    <row r="846" s="66" customFormat="1" x14ac:dyDescent="0.35"/>
    <row r="847" s="66" customFormat="1" x14ac:dyDescent="0.35"/>
    <row r="848" s="66" customFormat="1" x14ac:dyDescent="0.35"/>
    <row r="849" s="66" customFormat="1" x14ac:dyDescent="0.35"/>
    <row r="850" s="66" customFormat="1" x14ac:dyDescent="0.35"/>
    <row r="851" s="66" customFormat="1" x14ac:dyDescent="0.35"/>
    <row r="852" s="66" customFormat="1" x14ac:dyDescent="0.35"/>
    <row r="853" s="66" customFormat="1" x14ac:dyDescent="0.35"/>
    <row r="854" s="66" customFormat="1" x14ac:dyDescent="0.35"/>
    <row r="855" s="66" customFormat="1" x14ac:dyDescent="0.35"/>
    <row r="856" s="66" customFormat="1" x14ac:dyDescent="0.35"/>
    <row r="857" s="66" customFormat="1" x14ac:dyDescent="0.35"/>
    <row r="858" s="66" customFormat="1" x14ac:dyDescent="0.35"/>
    <row r="859" s="66" customFormat="1" x14ac:dyDescent="0.35"/>
    <row r="860" s="66" customFormat="1" x14ac:dyDescent="0.35"/>
    <row r="861" s="66" customFormat="1" x14ac:dyDescent="0.35"/>
    <row r="862" s="66" customFormat="1" x14ac:dyDescent="0.35"/>
    <row r="863" s="66" customFormat="1" x14ac:dyDescent="0.35"/>
    <row r="864" s="66" customFormat="1" x14ac:dyDescent="0.35"/>
    <row r="865" s="66" customFormat="1" x14ac:dyDescent="0.35"/>
    <row r="866" s="66" customFormat="1" x14ac:dyDescent="0.35"/>
    <row r="867" s="66" customFormat="1" x14ac:dyDescent="0.35"/>
    <row r="868" s="66" customFormat="1" x14ac:dyDescent="0.35"/>
    <row r="869" s="66" customFormat="1" x14ac:dyDescent="0.35"/>
    <row r="870" s="66" customFormat="1" x14ac:dyDescent="0.35"/>
    <row r="871" s="66" customFormat="1" x14ac:dyDescent="0.35"/>
    <row r="872" s="66" customFormat="1" x14ac:dyDescent="0.35"/>
    <row r="873" s="66" customFormat="1" x14ac:dyDescent="0.35"/>
    <row r="874" s="66" customFormat="1" x14ac:dyDescent="0.35"/>
    <row r="875" s="66" customFormat="1" x14ac:dyDescent="0.35"/>
    <row r="876" s="66" customFormat="1" x14ac:dyDescent="0.35"/>
    <row r="877" s="66" customFormat="1" x14ac:dyDescent="0.35"/>
    <row r="878" s="66" customFormat="1" x14ac:dyDescent="0.35"/>
    <row r="879" s="66" customFormat="1" x14ac:dyDescent="0.35"/>
    <row r="880" s="66" customFormat="1" x14ac:dyDescent="0.35"/>
    <row r="881" s="66" customFormat="1" x14ac:dyDescent="0.35"/>
    <row r="882" s="66" customFormat="1" x14ac:dyDescent="0.35"/>
    <row r="883" s="66" customFormat="1" x14ac:dyDescent="0.35"/>
    <row r="884" s="66" customFormat="1" x14ac:dyDescent="0.35"/>
    <row r="885" s="66" customFormat="1" x14ac:dyDescent="0.35"/>
    <row r="886" s="66" customFormat="1" x14ac:dyDescent="0.35"/>
    <row r="887" s="66" customFormat="1" x14ac:dyDescent="0.35"/>
    <row r="888" s="66" customFormat="1" x14ac:dyDescent="0.35"/>
    <row r="889" s="66" customFormat="1" x14ac:dyDescent="0.35"/>
    <row r="890" s="66" customFormat="1" x14ac:dyDescent="0.35"/>
    <row r="891" s="66" customFormat="1" x14ac:dyDescent="0.35"/>
    <row r="892" s="66" customFormat="1" x14ac:dyDescent="0.35"/>
    <row r="893" s="66" customFormat="1" x14ac:dyDescent="0.35"/>
    <row r="894" s="66" customFormat="1" x14ac:dyDescent="0.35"/>
    <row r="895" s="66" customFormat="1" x14ac:dyDescent="0.35"/>
    <row r="896" s="66" customFormat="1" x14ac:dyDescent="0.35"/>
    <row r="897" s="66" customFormat="1" x14ac:dyDescent="0.35"/>
    <row r="898" s="66" customFormat="1" x14ac:dyDescent="0.35"/>
    <row r="899" s="66" customFormat="1" x14ac:dyDescent="0.35"/>
    <row r="900" s="66" customFormat="1" x14ac:dyDescent="0.35"/>
    <row r="901" s="66" customFormat="1" x14ac:dyDescent="0.35"/>
    <row r="902" s="66" customFormat="1" x14ac:dyDescent="0.35"/>
    <row r="903" s="66" customFormat="1" x14ac:dyDescent="0.35"/>
    <row r="904" s="66" customFormat="1" x14ac:dyDescent="0.35"/>
    <row r="905" s="66" customFormat="1" x14ac:dyDescent="0.35"/>
    <row r="906" s="66" customFormat="1" x14ac:dyDescent="0.35"/>
    <row r="907" s="66" customFormat="1" x14ac:dyDescent="0.35"/>
    <row r="908" s="66" customFormat="1" x14ac:dyDescent="0.35"/>
    <row r="909" s="66" customFormat="1" x14ac:dyDescent="0.35"/>
    <row r="910" s="66" customFormat="1" x14ac:dyDescent="0.35"/>
    <row r="911" s="66" customFormat="1" x14ac:dyDescent="0.35"/>
    <row r="912" s="66" customFormat="1" x14ac:dyDescent="0.35"/>
    <row r="913" s="66" customFormat="1" x14ac:dyDescent="0.35"/>
    <row r="914" s="66" customFormat="1" x14ac:dyDescent="0.35"/>
    <row r="915" s="66" customFormat="1" x14ac:dyDescent="0.35"/>
    <row r="916" s="66" customFormat="1" x14ac:dyDescent="0.35"/>
    <row r="917" s="66" customFormat="1" x14ac:dyDescent="0.35"/>
    <row r="918" s="66" customFormat="1" x14ac:dyDescent="0.35"/>
    <row r="919" s="66" customFormat="1" x14ac:dyDescent="0.35"/>
    <row r="920" s="66" customFormat="1" x14ac:dyDescent="0.35"/>
    <row r="921" s="66" customFormat="1" x14ac:dyDescent="0.35"/>
    <row r="922" s="66" customFormat="1" x14ac:dyDescent="0.35"/>
    <row r="923" s="66" customFormat="1" x14ac:dyDescent="0.35"/>
    <row r="924" s="66" customFormat="1" x14ac:dyDescent="0.35"/>
    <row r="925" s="66" customFormat="1" x14ac:dyDescent="0.35"/>
    <row r="926" s="66" customFormat="1" x14ac:dyDescent="0.35"/>
    <row r="927" s="66" customFormat="1" x14ac:dyDescent="0.35"/>
    <row r="928" s="66" customFormat="1" x14ac:dyDescent="0.35"/>
    <row r="929" s="66" customFormat="1" x14ac:dyDescent="0.35"/>
    <row r="930" s="66" customFormat="1" x14ac:dyDescent="0.35"/>
    <row r="931" s="66" customFormat="1" x14ac:dyDescent="0.35"/>
    <row r="932" s="66" customFormat="1" x14ac:dyDescent="0.35"/>
    <row r="933" s="66" customFormat="1" x14ac:dyDescent="0.35"/>
    <row r="934" s="66" customFormat="1" x14ac:dyDescent="0.35"/>
    <row r="935" s="66" customFormat="1" x14ac:dyDescent="0.35"/>
    <row r="936" s="66" customFormat="1" x14ac:dyDescent="0.35"/>
    <row r="937" s="66" customFormat="1" x14ac:dyDescent="0.35"/>
    <row r="938" s="66" customFormat="1" x14ac:dyDescent="0.35"/>
    <row r="939" s="66" customFormat="1" x14ac:dyDescent="0.35"/>
    <row r="940" s="66" customFormat="1" x14ac:dyDescent="0.35"/>
    <row r="941" s="66" customFormat="1" x14ac:dyDescent="0.35"/>
    <row r="942" s="66" customFormat="1" x14ac:dyDescent="0.35"/>
    <row r="943" s="66" customFormat="1" x14ac:dyDescent="0.35"/>
    <row r="944" s="66" customFormat="1" x14ac:dyDescent="0.35"/>
    <row r="945" s="66" customFormat="1" x14ac:dyDescent="0.35"/>
    <row r="946" s="66" customFormat="1" x14ac:dyDescent="0.35"/>
    <row r="947" s="66" customFormat="1" x14ac:dyDescent="0.35"/>
    <row r="948" s="66" customFormat="1" x14ac:dyDescent="0.35"/>
    <row r="949" s="66" customFormat="1" x14ac:dyDescent="0.35"/>
    <row r="950" s="66" customFormat="1" x14ac:dyDescent="0.35"/>
    <row r="951" s="66" customFormat="1" x14ac:dyDescent="0.35"/>
    <row r="952" s="66" customFormat="1" x14ac:dyDescent="0.35"/>
    <row r="953" s="66" customFormat="1" x14ac:dyDescent="0.35"/>
    <row r="954" s="66" customFormat="1" x14ac:dyDescent="0.35"/>
    <row r="955" s="66" customFormat="1" x14ac:dyDescent="0.35"/>
    <row r="956" s="66" customFormat="1" x14ac:dyDescent="0.35"/>
    <row r="957" s="66" customFormat="1" x14ac:dyDescent="0.35"/>
    <row r="958" s="66" customFormat="1" x14ac:dyDescent="0.35"/>
    <row r="959" s="66" customFormat="1" x14ac:dyDescent="0.35"/>
    <row r="960" s="66" customFormat="1" x14ac:dyDescent="0.35"/>
    <row r="961" s="66" customFormat="1" x14ac:dyDescent="0.35"/>
    <row r="962" s="66" customFormat="1" x14ac:dyDescent="0.35"/>
    <row r="963" s="66" customFormat="1" x14ac:dyDescent="0.35"/>
    <row r="964" s="66" customFormat="1" x14ac:dyDescent="0.35"/>
    <row r="965" s="66" customFormat="1" x14ac:dyDescent="0.35"/>
    <row r="966" s="66" customFormat="1" x14ac:dyDescent="0.35"/>
    <row r="967" s="66" customFormat="1" x14ac:dyDescent="0.35"/>
    <row r="968" s="66" customFormat="1" x14ac:dyDescent="0.35"/>
    <row r="969" s="66" customFormat="1" x14ac:dyDescent="0.35"/>
    <row r="970" s="66" customFormat="1" x14ac:dyDescent="0.35"/>
    <row r="971" s="66" customFormat="1" x14ac:dyDescent="0.35"/>
    <row r="972" s="66" customFormat="1" x14ac:dyDescent="0.35"/>
    <row r="973" s="66" customFormat="1" x14ac:dyDescent="0.35"/>
    <row r="974" s="66" customFormat="1" x14ac:dyDescent="0.35"/>
    <row r="975" s="66" customFormat="1" x14ac:dyDescent="0.35"/>
    <row r="976" s="66" customFormat="1" x14ac:dyDescent="0.35"/>
    <row r="977" s="66" customFormat="1" x14ac:dyDescent="0.35"/>
    <row r="978" s="66" customFormat="1" x14ac:dyDescent="0.35"/>
    <row r="979" s="66" customFormat="1" x14ac:dyDescent="0.35"/>
    <row r="980" s="66" customFormat="1" x14ac:dyDescent="0.35"/>
    <row r="981" s="66" customFormat="1" x14ac:dyDescent="0.35"/>
    <row r="982" s="66" customFormat="1" x14ac:dyDescent="0.35"/>
    <row r="983" s="66" customFormat="1" x14ac:dyDescent="0.35"/>
    <row r="984" s="66" customFormat="1" x14ac:dyDescent="0.35"/>
    <row r="985" s="66" customFormat="1" x14ac:dyDescent="0.35"/>
    <row r="986" s="66" customFormat="1" x14ac:dyDescent="0.35"/>
    <row r="987" s="66" customFormat="1" x14ac:dyDescent="0.35"/>
    <row r="988" s="66" customFormat="1" x14ac:dyDescent="0.35"/>
    <row r="989" s="66" customFormat="1" x14ac:dyDescent="0.35"/>
    <row r="990" s="66" customFormat="1" x14ac:dyDescent="0.35"/>
    <row r="991" s="66" customFormat="1" x14ac:dyDescent="0.35"/>
    <row r="992" s="66" customFormat="1" x14ac:dyDescent="0.35"/>
    <row r="993" s="66" customFormat="1" x14ac:dyDescent="0.35"/>
    <row r="994" s="66" customFormat="1" x14ac:dyDescent="0.35"/>
    <row r="995" s="66" customFormat="1" x14ac:dyDescent="0.35"/>
    <row r="996" s="66" customFormat="1" x14ac:dyDescent="0.35"/>
    <row r="997" s="66" customFormat="1" x14ac:dyDescent="0.35"/>
    <row r="998" s="66" customFormat="1" x14ac:dyDescent="0.35"/>
    <row r="999" s="66" customFormat="1" x14ac:dyDescent="0.35"/>
    <row r="1000" s="66" customFormat="1" x14ac:dyDescent="0.35"/>
    <row r="1001" s="66" customFormat="1" x14ac:dyDescent="0.35"/>
    <row r="1002" s="66" customFormat="1" x14ac:dyDescent="0.35"/>
    <row r="1003" s="66" customFormat="1" x14ac:dyDescent="0.35"/>
    <row r="1004" s="66" customFormat="1" x14ac:dyDescent="0.35"/>
    <row r="1005" s="66" customFormat="1" x14ac:dyDescent="0.35"/>
    <row r="1006" s="66" customFormat="1" x14ac:dyDescent="0.35"/>
    <row r="1007" s="66" customFormat="1" x14ac:dyDescent="0.35"/>
    <row r="1008" s="66" customFormat="1" x14ac:dyDescent="0.35"/>
    <row r="1009" s="66" customFormat="1" x14ac:dyDescent="0.35"/>
    <row r="1010" s="66" customFormat="1" x14ac:dyDescent="0.35"/>
    <row r="1011" s="66" customFormat="1" x14ac:dyDescent="0.35"/>
    <row r="1012" s="66" customFormat="1" x14ac:dyDescent="0.35"/>
    <row r="1013" s="66" customFormat="1" x14ac:dyDescent="0.35"/>
    <row r="1014" s="66" customFormat="1" x14ac:dyDescent="0.35"/>
    <row r="1015" s="66" customFormat="1" x14ac:dyDescent="0.35"/>
    <row r="1016" s="66" customFormat="1" x14ac:dyDescent="0.35"/>
    <row r="1017" s="66" customFormat="1" x14ac:dyDescent="0.35"/>
    <row r="1018" s="66" customFormat="1" x14ac:dyDescent="0.35"/>
    <row r="1019" s="66" customFormat="1" x14ac:dyDescent="0.35"/>
    <row r="1020" s="66" customFormat="1" x14ac:dyDescent="0.35"/>
    <row r="1021" s="66" customFormat="1" x14ac:dyDescent="0.35"/>
    <row r="1022" s="66" customFormat="1" x14ac:dyDescent="0.35"/>
    <row r="1023" s="66" customFormat="1" x14ac:dyDescent="0.35"/>
    <row r="1024" s="66" customFormat="1" x14ac:dyDescent="0.35"/>
    <row r="1025" s="66" customFormat="1" x14ac:dyDescent="0.35"/>
    <row r="1026" s="66" customFormat="1" x14ac:dyDescent="0.35"/>
    <row r="1027" s="66" customFormat="1" x14ac:dyDescent="0.35"/>
    <row r="1028" s="66" customFormat="1" x14ac:dyDescent="0.35"/>
    <row r="1029" s="66" customFormat="1" x14ac:dyDescent="0.35"/>
    <row r="1030" s="66" customFormat="1" x14ac:dyDescent="0.35"/>
    <row r="1031" s="66" customFormat="1" x14ac:dyDescent="0.35"/>
    <row r="1032" s="66" customFormat="1" x14ac:dyDescent="0.35"/>
    <row r="1033" s="66" customFormat="1" x14ac:dyDescent="0.35"/>
    <row r="1034" s="66" customFormat="1" x14ac:dyDescent="0.35"/>
    <row r="1035" s="66" customFormat="1" x14ac:dyDescent="0.35"/>
    <row r="1036" s="66" customFormat="1" x14ac:dyDescent="0.35"/>
    <row r="1037" s="66" customFormat="1" x14ac:dyDescent="0.35"/>
    <row r="1038" s="66" customFormat="1" x14ac:dyDescent="0.35"/>
    <row r="1039" s="66" customFormat="1" x14ac:dyDescent="0.35"/>
    <row r="1040" s="66" customFormat="1" x14ac:dyDescent="0.35"/>
    <row r="1041" s="66" customFormat="1" x14ac:dyDescent="0.35"/>
    <row r="1042" s="66" customFormat="1" x14ac:dyDescent="0.35"/>
    <row r="1043" s="66" customFormat="1" x14ac:dyDescent="0.35"/>
    <row r="1044" s="66" customFormat="1" x14ac:dyDescent="0.35"/>
    <row r="1045" s="66" customFormat="1" x14ac:dyDescent="0.35"/>
    <row r="1046" s="66" customFormat="1" x14ac:dyDescent="0.35"/>
    <row r="1047" s="66" customFormat="1" x14ac:dyDescent="0.35"/>
    <row r="1048" s="66" customFormat="1" x14ac:dyDescent="0.35"/>
    <row r="1049" s="66" customFormat="1" x14ac:dyDescent="0.35"/>
    <row r="1050" s="66" customFormat="1" x14ac:dyDescent="0.35"/>
    <row r="1051" s="66" customFormat="1" x14ac:dyDescent="0.35"/>
    <row r="1052" s="66" customFormat="1" x14ac:dyDescent="0.35"/>
    <row r="1053" s="66" customFormat="1" x14ac:dyDescent="0.35"/>
    <row r="1054" s="66" customFormat="1" x14ac:dyDescent="0.35"/>
    <row r="1055" s="66" customFormat="1" x14ac:dyDescent="0.35"/>
    <row r="1056" s="66" customFormat="1" x14ac:dyDescent="0.35"/>
    <row r="1057" s="66" customFormat="1" x14ac:dyDescent="0.35"/>
    <row r="1058" s="66" customFormat="1" x14ac:dyDescent="0.35"/>
    <row r="1059" s="66" customFormat="1" x14ac:dyDescent="0.35"/>
    <row r="1060" s="66" customFormat="1" x14ac:dyDescent="0.35"/>
    <row r="1061" s="66" customFormat="1" x14ac:dyDescent="0.35"/>
    <row r="1062" s="66" customFormat="1" x14ac:dyDescent="0.35"/>
    <row r="1063" s="66" customFormat="1" x14ac:dyDescent="0.35"/>
    <row r="1064" s="66" customFormat="1" x14ac:dyDescent="0.35"/>
    <row r="1065" s="66" customFormat="1" x14ac:dyDescent="0.35"/>
    <row r="1066" s="66" customFormat="1" x14ac:dyDescent="0.35"/>
    <row r="1067" s="66" customFormat="1" x14ac:dyDescent="0.35"/>
    <row r="1068" s="66" customFormat="1" x14ac:dyDescent="0.35"/>
    <row r="1069" s="66" customFormat="1" x14ac:dyDescent="0.35"/>
    <row r="1070" s="66" customFormat="1" x14ac:dyDescent="0.35"/>
    <row r="1071" s="66" customFormat="1" x14ac:dyDescent="0.35"/>
    <row r="1072" s="66" customFormat="1" x14ac:dyDescent="0.35"/>
    <row r="1073" s="66" customFormat="1" x14ac:dyDescent="0.35"/>
    <row r="1074" s="66" customFormat="1" x14ac:dyDescent="0.35"/>
    <row r="1075" s="66" customFormat="1" x14ac:dyDescent="0.35"/>
    <row r="1076" s="66" customFormat="1" x14ac:dyDescent="0.35"/>
    <row r="1077" s="66" customFormat="1" x14ac:dyDescent="0.35"/>
    <row r="1078" s="66" customFormat="1" x14ac:dyDescent="0.35"/>
    <row r="1079" s="66" customFormat="1" x14ac:dyDescent="0.35"/>
    <row r="1080" s="66" customFormat="1" x14ac:dyDescent="0.35"/>
    <row r="1081" s="66" customFormat="1" x14ac:dyDescent="0.35"/>
    <row r="1082" s="66" customFormat="1" x14ac:dyDescent="0.35"/>
    <row r="1083" s="66" customFormat="1" x14ac:dyDescent="0.35"/>
    <row r="1084" s="66" customFormat="1" x14ac:dyDescent="0.35"/>
    <row r="1085" s="66" customFormat="1" x14ac:dyDescent="0.35"/>
    <row r="1086" s="66" customFormat="1" x14ac:dyDescent="0.35"/>
    <row r="1087" s="66" customFormat="1" x14ac:dyDescent="0.35"/>
    <row r="1088" s="66" customFormat="1" x14ac:dyDescent="0.35"/>
    <row r="1089" s="66" customFormat="1" x14ac:dyDescent="0.35"/>
    <row r="1090" s="66" customFormat="1" x14ac:dyDescent="0.35"/>
    <row r="1091" s="66" customFormat="1" x14ac:dyDescent="0.35"/>
    <row r="1092" s="66" customFormat="1" x14ac:dyDescent="0.35"/>
    <row r="1093" s="66" customFormat="1" x14ac:dyDescent="0.35"/>
    <row r="1094" s="66" customFormat="1" x14ac:dyDescent="0.35"/>
    <row r="1095" s="66" customFormat="1" x14ac:dyDescent="0.35"/>
    <row r="1096" s="66" customFormat="1" x14ac:dyDescent="0.35"/>
    <row r="1097" s="66" customFormat="1" x14ac:dyDescent="0.35"/>
    <row r="1098" s="66" customFormat="1" x14ac:dyDescent="0.35"/>
    <row r="1099" s="66" customFormat="1" x14ac:dyDescent="0.35"/>
    <row r="1100" s="66" customFormat="1" x14ac:dyDescent="0.35"/>
    <row r="1101" s="66" customFormat="1" x14ac:dyDescent="0.35"/>
    <row r="1102" s="66" customFormat="1" x14ac:dyDescent="0.35"/>
    <row r="1103" s="66" customFormat="1" x14ac:dyDescent="0.35"/>
    <row r="1104" s="66" customFormat="1" x14ac:dyDescent="0.35"/>
    <row r="1105" s="66" customFormat="1" x14ac:dyDescent="0.35"/>
    <row r="1106" s="66" customFormat="1" x14ac:dyDescent="0.35"/>
    <row r="1107" s="66" customFormat="1" x14ac:dyDescent="0.35"/>
    <row r="1108" s="66" customFormat="1" x14ac:dyDescent="0.35"/>
    <row r="1109" s="66" customFormat="1" x14ac:dyDescent="0.35"/>
    <row r="1110" s="66" customFormat="1" x14ac:dyDescent="0.35"/>
    <row r="1111" s="66" customFormat="1" x14ac:dyDescent="0.35"/>
    <row r="1112" s="66" customFormat="1" x14ac:dyDescent="0.35"/>
    <row r="1113" s="66" customFormat="1" x14ac:dyDescent="0.35"/>
    <row r="1114" s="66" customFormat="1" x14ac:dyDescent="0.35"/>
    <row r="1115" s="66" customFormat="1" x14ac:dyDescent="0.35"/>
    <row r="1116" s="66" customFormat="1" x14ac:dyDescent="0.35"/>
    <row r="1117" s="66" customFormat="1" x14ac:dyDescent="0.35"/>
    <row r="1118" s="66" customFormat="1" x14ac:dyDescent="0.35"/>
    <row r="1119" s="66" customFormat="1" x14ac:dyDescent="0.35"/>
    <row r="1120" s="66" customFormat="1" x14ac:dyDescent="0.35"/>
    <row r="1121" s="66" customFormat="1" x14ac:dyDescent="0.35"/>
    <row r="1122" s="66" customFormat="1" x14ac:dyDescent="0.35"/>
    <row r="1123" s="66" customFormat="1" x14ac:dyDescent="0.35"/>
    <row r="1124" s="66" customFormat="1" x14ac:dyDescent="0.35"/>
    <row r="1125" s="66" customFormat="1" x14ac:dyDescent="0.35"/>
    <row r="1126" s="66" customFormat="1" x14ac:dyDescent="0.35"/>
    <row r="1127" s="66" customFormat="1" x14ac:dyDescent="0.35"/>
    <row r="1128" s="66" customFormat="1" x14ac:dyDescent="0.35"/>
    <row r="1129" s="66" customFormat="1" x14ac:dyDescent="0.35"/>
    <row r="1130" s="66" customFormat="1" x14ac:dyDescent="0.35"/>
    <row r="1131" s="66" customFormat="1" x14ac:dyDescent="0.35"/>
    <row r="1132" s="66" customFormat="1" x14ac:dyDescent="0.35"/>
    <row r="1133" s="66" customFormat="1" x14ac:dyDescent="0.35"/>
    <row r="1134" s="66" customFormat="1" x14ac:dyDescent="0.35"/>
    <row r="1135" s="66" customFormat="1" x14ac:dyDescent="0.35"/>
    <row r="1136" s="66" customFormat="1" x14ac:dyDescent="0.35"/>
    <row r="1137" s="66" customFormat="1" x14ac:dyDescent="0.35"/>
    <row r="1138" s="66" customFormat="1" x14ac:dyDescent="0.35"/>
    <row r="1139" s="66" customFormat="1" x14ac:dyDescent="0.35"/>
    <row r="1140" s="66" customFormat="1" x14ac:dyDescent="0.35"/>
    <row r="1141" s="66" customFormat="1" x14ac:dyDescent="0.35"/>
    <row r="1142" s="66" customFormat="1" x14ac:dyDescent="0.35"/>
    <row r="1143" s="66" customFormat="1" x14ac:dyDescent="0.35"/>
    <row r="1144" s="66" customFormat="1" x14ac:dyDescent="0.35"/>
    <row r="1145" s="66" customFormat="1" x14ac:dyDescent="0.35"/>
    <row r="1146" s="66" customFormat="1" x14ac:dyDescent="0.35"/>
    <row r="1147" s="66" customFormat="1" x14ac:dyDescent="0.35"/>
    <row r="1148" s="66" customFormat="1" x14ac:dyDescent="0.35"/>
    <row r="1149" s="66" customFormat="1" x14ac:dyDescent="0.35"/>
    <row r="1150" s="66" customFormat="1" x14ac:dyDescent="0.35"/>
    <row r="1151" s="66" customFormat="1" x14ac:dyDescent="0.35"/>
    <row r="1152" s="66" customFormat="1" x14ac:dyDescent="0.35"/>
    <row r="1153" s="66" customFormat="1" x14ac:dyDescent="0.35"/>
    <row r="1154" s="66" customFormat="1" x14ac:dyDescent="0.35"/>
    <row r="1155" s="66" customFormat="1" x14ac:dyDescent="0.35"/>
    <row r="1156" s="66" customFormat="1" x14ac:dyDescent="0.35"/>
    <row r="1157" s="66" customFormat="1" x14ac:dyDescent="0.35"/>
    <row r="1158" s="66" customFormat="1" x14ac:dyDescent="0.35"/>
    <row r="1159" s="66" customFormat="1" x14ac:dyDescent="0.35"/>
    <row r="1160" s="66" customFormat="1" x14ac:dyDescent="0.35"/>
    <row r="1161" s="66" customFormat="1" x14ac:dyDescent="0.35"/>
    <row r="1162" s="66" customFormat="1" x14ac:dyDescent="0.35"/>
    <row r="1163" s="66" customFormat="1" x14ac:dyDescent="0.35"/>
    <row r="1164" s="66" customFormat="1" x14ac:dyDescent="0.35"/>
    <row r="1165" s="66" customFormat="1" x14ac:dyDescent="0.35"/>
    <row r="1166" s="66" customFormat="1" x14ac:dyDescent="0.35"/>
    <row r="1167" s="66" customFormat="1" x14ac:dyDescent="0.35"/>
    <row r="1168" s="66" customFormat="1" x14ac:dyDescent="0.35"/>
    <row r="1169" s="66" customFormat="1" x14ac:dyDescent="0.35"/>
    <row r="1170" s="66" customFormat="1" x14ac:dyDescent="0.35"/>
    <row r="1171" s="66" customFormat="1" x14ac:dyDescent="0.35"/>
    <row r="1172" s="66" customFormat="1" x14ac:dyDescent="0.35"/>
    <row r="1173" s="66" customFormat="1" x14ac:dyDescent="0.35"/>
    <row r="1174" s="66" customFormat="1" x14ac:dyDescent="0.35"/>
    <row r="1175" s="66" customFormat="1" x14ac:dyDescent="0.35"/>
    <row r="1176" s="66" customFormat="1" x14ac:dyDescent="0.35"/>
    <row r="1177" s="66" customFormat="1" x14ac:dyDescent="0.35"/>
    <row r="1178" s="66" customFormat="1" x14ac:dyDescent="0.35"/>
    <row r="1179" s="66" customFormat="1" x14ac:dyDescent="0.35"/>
    <row r="1180" s="66" customFormat="1" x14ac:dyDescent="0.35"/>
    <row r="1181" s="66" customFormat="1" x14ac:dyDescent="0.35"/>
    <row r="1182" s="66" customFormat="1" x14ac:dyDescent="0.35"/>
    <row r="1183" s="66" customFormat="1" x14ac:dyDescent="0.35"/>
    <row r="1184" s="66" customFormat="1" x14ac:dyDescent="0.35"/>
    <row r="1185" s="66" customFormat="1" x14ac:dyDescent="0.35"/>
    <row r="1186" s="66" customFormat="1" x14ac:dyDescent="0.35"/>
    <row r="1187" s="66" customFormat="1" x14ac:dyDescent="0.35"/>
    <row r="1188" s="66" customFormat="1" x14ac:dyDescent="0.35"/>
    <row r="1189" s="66" customFormat="1" x14ac:dyDescent="0.35"/>
    <row r="1190" s="66" customFormat="1" x14ac:dyDescent="0.35"/>
    <row r="1191" s="66" customFormat="1" x14ac:dyDescent="0.35"/>
    <row r="1192" s="66" customFormat="1" x14ac:dyDescent="0.35"/>
    <row r="1193" s="66" customFormat="1" x14ac:dyDescent="0.35"/>
    <row r="1194" s="66" customFormat="1" x14ac:dyDescent="0.35"/>
    <row r="1195" s="66" customFormat="1" x14ac:dyDescent="0.35"/>
    <row r="1196" s="66" customFormat="1" x14ac:dyDescent="0.35"/>
    <row r="1197" s="66" customFormat="1" x14ac:dyDescent="0.35"/>
    <row r="1198" s="66" customFormat="1" x14ac:dyDescent="0.35"/>
    <row r="1199" s="66" customFormat="1" x14ac:dyDescent="0.35"/>
    <row r="1200" s="66" customFormat="1" x14ac:dyDescent="0.35"/>
    <row r="1201" s="66" customFormat="1" x14ac:dyDescent="0.35"/>
    <row r="1202" s="66" customFormat="1" x14ac:dyDescent="0.35"/>
    <row r="1203" s="66" customFormat="1" x14ac:dyDescent="0.35"/>
    <row r="1204" s="66" customFormat="1" x14ac:dyDescent="0.35"/>
    <row r="1205" s="66" customFormat="1" x14ac:dyDescent="0.35"/>
    <row r="1206" s="66" customFormat="1" x14ac:dyDescent="0.35"/>
    <row r="1207" s="66" customFormat="1" x14ac:dyDescent="0.35"/>
    <row r="1208" s="66" customFormat="1" x14ac:dyDescent="0.35"/>
    <row r="1209" s="66" customFormat="1" x14ac:dyDescent="0.35"/>
    <row r="1210" s="66" customFormat="1" x14ac:dyDescent="0.35"/>
    <row r="1211" s="66" customFormat="1" x14ac:dyDescent="0.35"/>
    <row r="1212" s="66" customFormat="1" x14ac:dyDescent="0.35"/>
    <row r="1213" s="66" customFormat="1" x14ac:dyDescent="0.35"/>
    <row r="1214" s="66" customFormat="1" x14ac:dyDescent="0.35"/>
    <row r="1215" s="66" customFormat="1" x14ac:dyDescent="0.35"/>
    <row r="1216" s="66" customFormat="1" x14ac:dyDescent="0.35"/>
    <row r="1217" s="66" customFormat="1" x14ac:dyDescent="0.35"/>
    <row r="1218" s="66" customFormat="1" x14ac:dyDescent="0.35"/>
    <row r="1219" s="66" customFormat="1" x14ac:dyDescent="0.35"/>
    <row r="1220" s="66" customFormat="1" x14ac:dyDescent="0.35"/>
    <row r="1221" s="66" customFormat="1" x14ac:dyDescent="0.35"/>
    <row r="1222" s="66" customFormat="1" x14ac:dyDescent="0.35"/>
    <row r="1223" s="66" customFormat="1" x14ac:dyDescent="0.35"/>
    <row r="1224" s="66" customFormat="1" x14ac:dyDescent="0.35"/>
    <row r="1225" s="66" customFormat="1" x14ac:dyDescent="0.35"/>
    <row r="1226" s="66" customFormat="1" x14ac:dyDescent="0.35"/>
    <row r="1227" s="66" customFormat="1" x14ac:dyDescent="0.35"/>
    <row r="1228" s="66" customFormat="1" x14ac:dyDescent="0.35"/>
    <row r="1229" s="66" customFormat="1" x14ac:dyDescent="0.35"/>
    <row r="1230" s="66" customFormat="1" x14ac:dyDescent="0.35"/>
    <row r="1231" s="66" customFormat="1" x14ac:dyDescent="0.35"/>
    <row r="1232" s="66" customFormat="1" x14ac:dyDescent="0.35"/>
    <row r="1233" s="66" customFormat="1" x14ac:dyDescent="0.35"/>
    <row r="1234" s="66" customFormat="1" x14ac:dyDescent="0.35"/>
    <row r="1235" s="66" customFormat="1" x14ac:dyDescent="0.35"/>
    <row r="1236" s="66" customFormat="1" x14ac:dyDescent="0.35"/>
    <row r="1237" s="66" customFormat="1" x14ac:dyDescent="0.35"/>
    <row r="1238" s="66" customFormat="1" x14ac:dyDescent="0.35"/>
    <row r="1239" s="66" customFormat="1" x14ac:dyDescent="0.35"/>
    <row r="1240" s="66" customFormat="1" x14ac:dyDescent="0.35"/>
    <row r="1241" s="66" customFormat="1" x14ac:dyDescent="0.35"/>
    <row r="1242" s="66" customFormat="1" x14ac:dyDescent="0.35"/>
    <row r="1243" s="66" customFormat="1" x14ac:dyDescent="0.35"/>
    <row r="1244" s="66" customFormat="1" x14ac:dyDescent="0.35"/>
    <row r="1245" s="66" customFormat="1" x14ac:dyDescent="0.35"/>
    <row r="1246" s="66" customFormat="1" x14ac:dyDescent="0.35"/>
    <row r="1247" s="66" customFormat="1" x14ac:dyDescent="0.35"/>
    <row r="1248" s="66" customFormat="1" x14ac:dyDescent="0.35"/>
    <row r="1249" s="66" customFormat="1" x14ac:dyDescent="0.35"/>
    <row r="1250" s="66" customFormat="1" x14ac:dyDescent="0.35"/>
    <row r="1251" s="66" customFormat="1" x14ac:dyDescent="0.35"/>
    <row r="1252" s="66" customFormat="1" x14ac:dyDescent="0.35"/>
    <row r="1253" s="66" customFormat="1" x14ac:dyDescent="0.35"/>
    <row r="1254" s="66" customFormat="1" x14ac:dyDescent="0.35"/>
    <row r="1255" s="66" customFormat="1" x14ac:dyDescent="0.35"/>
    <row r="1256" s="66" customFormat="1" x14ac:dyDescent="0.35"/>
    <row r="1257" s="66" customFormat="1" x14ac:dyDescent="0.35"/>
    <row r="1258" s="66" customFormat="1" x14ac:dyDescent="0.35"/>
    <row r="1259" s="66" customFormat="1" x14ac:dyDescent="0.35"/>
    <row r="1260" s="66" customFormat="1" x14ac:dyDescent="0.35"/>
    <row r="1261" s="66" customFormat="1" x14ac:dyDescent="0.35"/>
    <row r="1262" s="66" customFormat="1" x14ac:dyDescent="0.35"/>
    <row r="1263" s="66" customFormat="1" x14ac:dyDescent="0.35"/>
    <row r="1264" s="66" customFormat="1" x14ac:dyDescent="0.35"/>
    <row r="1265" s="66" customFormat="1" x14ac:dyDescent="0.35"/>
    <row r="1266" s="66" customFormat="1" x14ac:dyDescent="0.35"/>
    <row r="1267" s="66" customFormat="1" x14ac:dyDescent="0.35"/>
    <row r="1268" s="66" customFormat="1" x14ac:dyDescent="0.35"/>
    <row r="1269" s="66" customFormat="1" x14ac:dyDescent="0.35"/>
    <row r="1270" s="66" customFormat="1" x14ac:dyDescent="0.35"/>
    <row r="1271" s="66" customFormat="1" x14ac:dyDescent="0.35"/>
    <row r="1272" s="66" customFormat="1" x14ac:dyDescent="0.35"/>
    <row r="1273" s="66" customFormat="1" x14ac:dyDescent="0.35"/>
    <row r="1274" s="66" customFormat="1" x14ac:dyDescent="0.35"/>
    <row r="1275" s="66" customFormat="1" x14ac:dyDescent="0.35"/>
    <row r="1276" s="66" customFormat="1" x14ac:dyDescent="0.35"/>
    <row r="1277" s="66" customFormat="1" x14ac:dyDescent="0.35"/>
    <row r="1278" s="66" customFormat="1" x14ac:dyDescent="0.35"/>
    <row r="1279" s="66" customFormat="1" x14ac:dyDescent="0.35"/>
    <row r="1280" s="66" customFormat="1" x14ac:dyDescent="0.35"/>
    <row r="1281" s="66" customFormat="1" x14ac:dyDescent="0.35"/>
    <row r="1282" s="66" customFormat="1" x14ac:dyDescent="0.35"/>
    <row r="1283" s="66" customFormat="1" x14ac:dyDescent="0.35"/>
    <row r="1284" s="66" customFormat="1" x14ac:dyDescent="0.35"/>
    <row r="1285" s="66" customFormat="1" x14ac:dyDescent="0.35"/>
    <row r="1286" s="66" customFormat="1" x14ac:dyDescent="0.35"/>
    <row r="1287" s="66" customFormat="1" x14ac:dyDescent="0.35"/>
    <row r="1288" s="66" customFormat="1" x14ac:dyDescent="0.35"/>
    <row r="1289" s="66" customFormat="1" x14ac:dyDescent="0.35"/>
    <row r="1290" s="66" customFormat="1" x14ac:dyDescent="0.35"/>
    <row r="1291" s="66" customFormat="1" x14ac:dyDescent="0.35"/>
    <row r="1292" s="66" customFormat="1" x14ac:dyDescent="0.35"/>
    <row r="1293" s="66" customFormat="1" x14ac:dyDescent="0.35"/>
    <row r="1294" s="66" customFormat="1" x14ac:dyDescent="0.35"/>
    <row r="1295" s="66" customFormat="1" x14ac:dyDescent="0.35"/>
    <row r="1296" s="66" customFormat="1" x14ac:dyDescent="0.35"/>
    <row r="1297" s="66" customFormat="1" x14ac:dyDescent="0.35"/>
    <row r="1298" s="66" customFormat="1" x14ac:dyDescent="0.35"/>
    <row r="1299" s="66" customFormat="1" x14ac:dyDescent="0.35"/>
    <row r="1300" s="66" customFormat="1" x14ac:dyDescent="0.35"/>
    <row r="1301" s="66" customFormat="1" x14ac:dyDescent="0.35"/>
    <row r="1302" s="66" customFormat="1" x14ac:dyDescent="0.35"/>
    <row r="1303" s="66" customFormat="1" x14ac:dyDescent="0.35"/>
    <row r="1304" s="66" customFormat="1" x14ac:dyDescent="0.35"/>
    <row r="1305" s="66" customFormat="1" x14ac:dyDescent="0.35"/>
    <row r="1306" s="66" customFormat="1" x14ac:dyDescent="0.35"/>
    <row r="1307" s="66" customFormat="1" x14ac:dyDescent="0.35"/>
    <row r="1308" s="66" customFormat="1" x14ac:dyDescent="0.35"/>
    <row r="1309" s="66" customFormat="1" x14ac:dyDescent="0.35"/>
    <row r="1310" s="66" customFormat="1" x14ac:dyDescent="0.35"/>
    <row r="1311" s="66" customFormat="1" x14ac:dyDescent="0.35"/>
    <row r="1312" s="66" customFormat="1" x14ac:dyDescent="0.35"/>
    <row r="1313" s="66" customFormat="1" x14ac:dyDescent="0.35"/>
    <row r="1314" s="66" customFormat="1" x14ac:dyDescent="0.35"/>
    <row r="1315" s="66" customFormat="1" x14ac:dyDescent="0.35"/>
    <row r="1316" s="66" customFormat="1" x14ac:dyDescent="0.35"/>
    <row r="1317" s="66" customFormat="1" x14ac:dyDescent="0.35"/>
    <row r="1318" s="66" customFormat="1" x14ac:dyDescent="0.35"/>
    <row r="1319" s="66" customFormat="1" x14ac:dyDescent="0.35"/>
    <row r="1320" s="66" customFormat="1" x14ac:dyDescent="0.35"/>
    <row r="1321" s="66" customFormat="1" x14ac:dyDescent="0.35"/>
    <row r="1322" s="66" customFormat="1" x14ac:dyDescent="0.35"/>
    <row r="1323" s="66" customFormat="1" x14ac:dyDescent="0.35"/>
    <row r="1324" s="66" customFormat="1" x14ac:dyDescent="0.35"/>
    <row r="1325" s="66" customFormat="1" x14ac:dyDescent="0.35"/>
    <row r="1326" s="66" customFormat="1" x14ac:dyDescent="0.35"/>
    <row r="1327" s="66" customFormat="1" x14ac:dyDescent="0.35"/>
    <row r="1328" s="66" customFormat="1" x14ac:dyDescent="0.35"/>
    <row r="1329" s="66" customFormat="1" x14ac:dyDescent="0.35"/>
    <row r="1330" s="66" customFormat="1" x14ac:dyDescent="0.35"/>
    <row r="1331" s="66" customFormat="1" x14ac:dyDescent="0.35"/>
    <row r="1332" s="66" customFormat="1" x14ac:dyDescent="0.35"/>
    <row r="1333" s="66" customFormat="1" x14ac:dyDescent="0.35"/>
    <row r="1334" s="66" customFormat="1" x14ac:dyDescent="0.35"/>
    <row r="1335" s="66" customFormat="1" x14ac:dyDescent="0.35"/>
    <row r="1336" s="66" customFormat="1" x14ac:dyDescent="0.35"/>
    <row r="1337" s="66" customFormat="1" x14ac:dyDescent="0.35"/>
    <row r="1338" s="66" customFormat="1" x14ac:dyDescent="0.35"/>
    <row r="1339" s="66" customFormat="1" x14ac:dyDescent="0.35"/>
    <row r="1340" s="66" customFormat="1" x14ac:dyDescent="0.35"/>
    <row r="1341" s="66" customFormat="1" x14ac:dyDescent="0.35"/>
    <row r="1342" s="66" customFormat="1" x14ac:dyDescent="0.35"/>
    <row r="1343" s="66" customFormat="1" x14ac:dyDescent="0.35"/>
    <row r="1344" s="66" customFormat="1" x14ac:dyDescent="0.35"/>
    <row r="1345" s="66" customFormat="1" x14ac:dyDescent="0.35"/>
    <row r="1346" s="66" customFormat="1" x14ac:dyDescent="0.35"/>
    <row r="1347" s="66" customFormat="1" x14ac:dyDescent="0.35"/>
    <row r="1348" s="66" customFormat="1" x14ac:dyDescent="0.35"/>
    <row r="1349" s="66" customFormat="1" x14ac:dyDescent="0.35"/>
    <row r="1350" s="66" customFormat="1" x14ac:dyDescent="0.35"/>
    <row r="1351" s="66" customFormat="1" x14ac:dyDescent="0.35"/>
    <row r="1352" s="66" customFormat="1" x14ac:dyDescent="0.35"/>
    <row r="1353" s="66" customFormat="1" x14ac:dyDescent="0.35"/>
    <row r="1354" s="66" customFormat="1" x14ac:dyDescent="0.35"/>
    <row r="1355" s="66" customFormat="1" x14ac:dyDescent="0.35"/>
    <row r="1356" s="66" customFormat="1" x14ac:dyDescent="0.35"/>
    <row r="1357" s="66" customFormat="1" x14ac:dyDescent="0.35"/>
    <row r="1358" s="66" customFormat="1" x14ac:dyDescent="0.35"/>
    <row r="1359" s="66" customFormat="1" x14ac:dyDescent="0.35"/>
    <row r="1360" s="66" customFormat="1" x14ac:dyDescent="0.35"/>
    <row r="1361" s="66" customFormat="1" x14ac:dyDescent="0.35"/>
    <row r="1362" s="66" customFormat="1" x14ac:dyDescent="0.35"/>
    <row r="1363" s="66" customFormat="1" x14ac:dyDescent="0.35"/>
    <row r="1364" s="66" customFormat="1" x14ac:dyDescent="0.35"/>
    <row r="1365" s="66" customFormat="1" x14ac:dyDescent="0.35"/>
    <row r="1366" s="66" customFormat="1" x14ac:dyDescent="0.35"/>
    <row r="1367" s="66" customFormat="1" x14ac:dyDescent="0.35"/>
    <row r="1368" s="66" customFormat="1" x14ac:dyDescent="0.35"/>
    <row r="1369" s="66" customFormat="1" x14ac:dyDescent="0.35"/>
    <row r="1370" s="66" customFormat="1" x14ac:dyDescent="0.35"/>
    <row r="1371" s="66" customFormat="1" x14ac:dyDescent="0.35"/>
    <row r="1372" s="66" customFormat="1" x14ac:dyDescent="0.35"/>
    <row r="1373" s="66" customFormat="1" x14ac:dyDescent="0.35"/>
    <row r="1374" s="66" customFormat="1" x14ac:dyDescent="0.35"/>
    <row r="1375" s="66" customFormat="1" x14ac:dyDescent="0.35"/>
    <row r="1376" s="66" customFormat="1" x14ac:dyDescent="0.35"/>
    <row r="1377" s="66" customFormat="1" x14ac:dyDescent="0.35"/>
    <row r="1378" s="66" customFormat="1" x14ac:dyDescent="0.35"/>
    <row r="1379" s="66" customFormat="1" x14ac:dyDescent="0.35"/>
    <row r="1380" s="66" customFormat="1" x14ac:dyDescent="0.35"/>
    <row r="1381" s="66" customFormat="1" x14ac:dyDescent="0.35"/>
    <row r="1382" s="66" customFormat="1" x14ac:dyDescent="0.35"/>
    <row r="1383" s="66" customFormat="1" x14ac:dyDescent="0.35"/>
    <row r="1384" s="66" customFormat="1" x14ac:dyDescent="0.35"/>
    <row r="1385" s="66" customFormat="1" x14ac:dyDescent="0.35"/>
    <row r="1386" s="66" customFormat="1" x14ac:dyDescent="0.35"/>
    <row r="1387" s="66" customFormat="1" x14ac:dyDescent="0.35"/>
    <row r="1388" s="66" customFormat="1" x14ac:dyDescent="0.35"/>
    <row r="1389" s="66" customFormat="1" x14ac:dyDescent="0.35"/>
    <row r="1390" s="66" customFormat="1" x14ac:dyDescent="0.35"/>
    <row r="1391" s="66" customFormat="1" x14ac:dyDescent="0.35"/>
    <row r="1392" s="66" customFormat="1" x14ac:dyDescent="0.35"/>
    <row r="1393" s="66" customFormat="1" x14ac:dyDescent="0.35"/>
    <row r="1394" s="66" customFormat="1" x14ac:dyDescent="0.35"/>
    <row r="1395" s="66" customFormat="1" x14ac:dyDescent="0.35"/>
    <row r="1396" s="66" customFormat="1" x14ac:dyDescent="0.35"/>
    <row r="1397" s="66" customFormat="1" x14ac:dyDescent="0.35"/>
    <row r="1398" s="66" customFormat="1" x14ac:dyDescent="0.35"/>
    <row r="1399" s="66" customFormat="1" x14ac:dyDescent="0.35"/>
    <row r="1400" s="66" customFormat="1" x14ac:dyDescent="0.35"/>
    <row r="1401" s="66" customFormat="1" x14ac:dyDescent="0.35"/>
    <row r="1402" s="66" customFormat="1" x14ac:dyDescent="0.35"/>
    <row r="1403" s="66" customFormat="1" x14ac:dyDescent="0.35"/>
    <row r="1404" s="66" customFormat="1" x14ac:dyDescent="0.35"/>
    <row r="1405" s="66" customFormat="1" x14ac:dyDescent="0.35"/>
    <row r="1406" s="66" customFormat="1" x14ac:dyDescent="0.35"/>
    <row r="1407" s="66" customFormat="1" x14ac:dyDescent="0.35"/>
    <row r="1408" s="66" customFormat="1" x14ac:dyDescent="0.35"/>
    <row r="1409" s="66" customFormat="1" x14ac:dyDescent="0.35"/>
    <row r="1410" s="66" customFormat="1" x14ac:dyDescent="0.35"/>
    <row r="1411" s="66" customFormat="1" x14ac:dyDescent="0.35"/>
    <row r="1412" s="66" customFormat="1" x14ac:dyDescent="0.35"/>
    <row r="1413" s="66" customFormat="1" x14ac:dyDescent="0.35"/>
    <row r="1414" s="66" customFormat="1" x14ac:dyDescent="0.35"/>
    <row r="1415" s="66" customFormat="1" x14ac:dyDescent="0.35"/>
    <row r="1416" s="66" customFormat="1" x14ac:dyDescent="0.35"/>
    <row r="1417" s="66" customFormat="1" x14ac:dyDescent="0.35"/>
    <row r="1418" s="66" customFormat="1" x14ac:dyDescent="0.35"/>
    <row r="1419" s="66" customFormat="1" x14ac:dyDescent="0.35"/>
    <row r="1420" s="66" customFormat="1" x14ac:dyDescent="0.35"/>
    <row r="1421" s="66" customFormat="1" x14ac:dyDescent="0.35"/>
    <row r="1422" s="66" customFormat="1" x14ac:dyDescent="0.35"/>
    <row r="1423" s="66" customFormat="1" x14ac:dyDescent="0.35"/>
    <row r="1424" s="66" customFormat="1" x14ac:dyDescent="0.35"/>
    <row r="1425" s="66" customFormat="1" x14ac:dyDescent="0.35"/>
    <row r="1426" s="66" customFormat="1" x14ac:dyDescent="0.35"/>
    <row r="1427" s="66" customFormat="1" x14ac:dyDescent="0.35"/>
    <row r="1428" s="66" customFormat="1" x14ac:dyDescent="0.35"/>
    <row r="1429" s="66" customFormat="1" x14ac:dyDescent="0.35"/>
    <row r="1430" s="66" customFormat="1" x14ac:dyDescent="0.35"/>
    <row r="1431" s="66" customFormat="1" x14ac:dyDescent="0.35"/>
    <row r="1432" s="66" customFormat="1" x14ac:dyDescent="0.35"/>
    <row r="1433" s="66" customFormat="1" x14ac:dyDescent="0.35"/>
    <row r="1434" s="66" customFormat="1" x14ac:dyDescent="0.35"/>
    <row r="1435" s="66" customFormat="1" x14ac:dyDescent="0.35"/>
    <row r="1436" s="66" customFormat="1" x14ac:dyDescent="0.35"/>
    <row r="1437" s="66" customFormat="1" x14ac:dyDescent="0.35"/>
    <row r="1438" s="66" customFormat="1" x14ac:dyDescent="0.35"/>
    <row r="1439" s="66" customFormat="1" x14ac:dyDescent="0.35"/>
    <row r="1440" s="66" customFormat="1" x14ac:dyDescent="0.35"/>
    <row r="1441" s="66" customFormat="1" x14ac:dyDescent="0.35"/>
    <row r="1442" s="66" customFormat="1" x14ac:dyDescent="0.35"/>
    <row r="1443" s="66" customFormat="1" x14ac:dyDescent="0.35"/>
    <row r="1444" s="66" customFormat="1" x14ac:dyDescent="0.35"/>
    <row r="1445" s="66" customFormat="1" x14ac:dyDescent="0.35"/>
    <row r="1446" s="66" customFormat="1" x14ac:dyDescent="0.35"/>
    <row r="1447" s="66" customFormat="1" x14ac:dyDescent="0.35"/>
    <row r="1448" s="66" customFormat="1" x14ac:dyDescent="0.35"/>
    <row r="1449" s="66" customFormat="1" x14ac:dyDescent="0.35"/>
    <row r="1450" s="66" customFormat="1" x14ac:dyDescent="0.35"/>
    <row r="1451" s="66" customFormat="1" x14ac:dyDescent="0.35"/>
    <row r="1452" s="66" customFormat="1" x14ac:dyDescent="0.35"/>
    <row r="1453" s="66" customFormat="1" x14ac:dyDescent="0.35"/>
    <row r="1454" s="66" customFormat="1" x14ac:dyDescent="0.35"/>
    <row r="1455" s="66" customFormat="1" x14ac:dyDescent="0.35"/>
    <row r="1456" s="66" customFormat="1" x14ac:dyDescent="0.35"/>
    <row r="1457" s="66" customFormat="1" x14ac:dyDescent="0.35"/>
    <row r="1458" s="66" customFormat="1" x14ac:dyDescent="0.35"/>
    <row r="1459" s="66" customFormat="1" x14ac:dyDescent="0.35"/>
    <row r="1460" s="66" customFormat="1" x14ac:dyDescent="0.35"/>
    <row r="1461" s="66" customFormat="1" x14ac:dyDescent="0.35"/>
    <row r="1462" s="66" customFormat="1" x14ac:dyDescent="0.35"/>
    <row r="1463" s="66" customFormat="1" x14ac:dyDescent="0.35"/>
    <row r="1464" s="66" customFormat="1" x14ac:dyDescent="0.35"/>
    <row r="1465" s="66" customFormat="1" x14ac:dyDescent="0.35"/>
    <row r="1466" s="66" customFormat="1" x14ac:dyDescent="0.35"/>
    <row r="1467" s="66" customFormat="1" x14ac:dyDescent="0.35"/>
    <row r="1468" s="66" customFormat="1" x14ac:dyDescent="0.35"/>
    <row r="1469" s="66" customFormat="1" x14ac:dyDescent="0.35"/>
    <row r="1470" s="66" customFormat="1" x14ac:dyDescent="0.35"/>
    <row r="1471" s="66" customFormat="1" x14ac:dyDescent="0.35"/>
    <row r="1472" s="66" customFormat="1" x14ac:dyDescent="0.35"/>
    <row r="1473" s="66" customFormat="1" x14ac:dyDescent="0.35"/>
    <row r="1474" s="66" customFormat="1" x14ac:dyDescent="0.35"/>
    <row r="1475" s="66" customFormat="1" x14ac:dyDescent="0.35"/>
    <row r="1476" s="66" customFormat="1" x14ac:dyDescent="0.35"/>
    <row r="1477" s="66" customFormat="1" x14ac:dyDescent="0.35"/>
    <row r="1478" s="66" customFormat="1" x14ac:dyDescent="0.35"/>
    <row r="1479" s="66" customFormat="1" x14ac:dyDescent="0.35"/>
    <row r="1480" s="66" customFormat="1" x14ac:dyDescent="0.35"/>
    <row r="1481" s="66" customFormat="1" x14ac:dyDescent="0.35"/>
    <row r="1482" s="66" customFormat="1" x14ac:dyDescent="0.35"/>
    <row r="1483" s="66" customFormat="1" x14ac:dyDescent="0.35"/>
    <row r="1484" s="66" customFormat="1" x14ac:dyDescent="0.35"/>
    <row r="1485" s="66" customFormat="1" x14ac:dyDescent="0.35"/>
    <row r="1486" s="66" customFormat="1" x14ac:dyDescent="0.35"/>
    <row r="1487" s="66" customFormat="1" x14ac:dyDescent="0.35"/>
    <row r="1488" s="66" customFormat="1" x14ac:dyDescent="0.35"/>
    <row r="1489" s="66" customFormat="1" x14ac:dyDescent="0.35"/>
    <row r="1490" s="66" customFormat="1" x14ac:dyDescent="0.35"/>
    <row r="1491" s="66" customFormat="1" x14ac:dyDescent="0.35"/>
    <row r="1492" s="66" customFormat="1" x14ac:dyDescent="0.35"/>
    <row r="1493" s="66" customFormat="1" x14ac:dyDescent="0.35"/>
    <row r="1494" s="66" customFormat="1" x14ac:dyDescent="0.35"/>
    <row r="1495" s="66" customFormat="1" x14ac:dyDescent="0.35"/>
    <row r="1496" s="66" customFormat="1" x14ac:dyDescent="0.35"/>
    <row r="1497" s="66" customFormat="1" x14ac:dyDescent="0.35"/>
    <row r="1498" s="66" customFormat="1" x14ac:dyDescent="0.35"/>
    <row r="1499" s="66" customFormat="1" x14ac:dyDescent="0.35"/>
    <row r="1500" s="66" customFormat="1" x14ac:dyDescent="0.35"/>
    <row r="1501" s="66" customFormat="1" x14ac:dyDescent="0.35"/>
    <row r="1502" s="66" customFormat="1" x14ac:dyDescent="0.35"/>
    <row r="1503" s="66" customFormat="1" x14ac:dyDescent="0.35"/>
    <row r="1504" s="66" customFormat="1" x14ac:dyDescent="0.35"/>
    <row r="1505" s="66" customFormat="1" x14ac:dyDescent="0.35"/>
    <row r="1506" s="66" customFormat="1" x14ac:dyDescent="0.35"/>
    <row r="1507" s="66" customFormat="1" x14ac:dyDescent="0.35"/>
    <row r="1508" s="66" customFormat="1" x14ac:dyDescent="0.35"/>
    <row r="1509" s="66" customFormat="1" x14ac:dyDescent="0.35"/>
    <row r="1510" s="66" customFormat="1" x14ac:dyDescent="0.35"/>
    <row r="1511" s="66" customFormat="1" x14ac:dyDescent="0.35"/>
    <row r="1512" s="66" customFormat="1" x14ac:dyDescent="0.35"/>
    <row r="1513" s="66" customFormat="1" x14ac:dyDescent="0.35"/>
    <row r="1514" s="66" customFormat="1" x14ac:dyDescent="0.35"/>
    <row r="1515" s="66" customFormat="1" x14ac:dyDescent="0.35"/>
    <row r="1516" s="66" customFormat="1" x14ac:dyDescent="0.35"/>
    <row r="1517" s="66" customFormat="1" x14ac:dyDescent="0.35"/>
    <row r="1518" s="66" customFormat="1" x14ac:dyDescent="0.35"/>
    <row r="1519" s="66" customFormat="1" x14ac:dyDescent="0.35"/>
    <row r="1520" s="66" customFormat="1" x14ac:dyDescent="0.35"/>
    <row r="1521" s="66" customFormat="1" x14ac:dyDescent="0.35"/>
    <row r="1522" s="66" customFormat="1" x14ac:dyDescent="0.35"/>
    <row r="1523" s="66" customFormat="1" x14ac:dyDescent="0.35"/>
    <row r="1524" s="66" customFormat="1" x14ac:dyDescent="0.35"/>
    <row r="1525" s="66" customFormat="1" x14ac:dyDescent="0.35"/>
    <row r="1526" s="66" customFormat="1" x14ac:dyDescent="0.35"/>
    <row r="1527" s="66" customFormat="1" x14ac:dyDescent="0.35"/>
    <row r="1528" s="66" customFormat="1" x14ac:dyDescent="0.35"/>
    <row r="1529" s="66" customFormat="1" x14ac:dyDescent="0.35"/>
    <row r="1530" s="66" customFormat="1" x14ac:dyDescent="0.35"/>
    <row r="1531" s="66" customFormat="1" x14ac:dyDescent="0.35"/>
    <row r="1532" s="66" customFormat="1" x14ac:dyDescent="0.35"/>
    <row r="1533" s="66" customFormat="1" x14ac:dyDescent="0.35"/>
    <row r="1534" s="66" customFormat="1" x14ac:dyDescent="0.35"/>
    <row r="1535" s="66" customFormat="1" x14ac:dyDescent="0.35"/>
    <row r="1536" s="66" customFormat="1" x14ac:dyDescent="0.35"/>
    <row r="1537" s="66" customFormat="1" x14ac:dyDescent="0.35"/>
    <row r="1538" s="66" customFormat="1" x14ac:dyDescent="0.35"/>
    <row r="1539" s="66" customFormat="1" x14ac:dyDescent="0.35"/>
    <row r="1540" s="66" customFormat="1" x14ac:dyDescent="0.35"/>
    <row r="1541" s="66" customFormat="1" x14ac:dyDescent="0.35"/>
    <row r="1542" s="66" customFormat="1" x14ac:dyDescent="0.35"/>
    <row r="1543" s="66" customFormat="1" x14ac:dyDescent="0.35"/>
    <row r="1544" s="66" customFormat="1" x14ac:dyDescent="0.35"/>
    <row r="1545" s="66" customFormat="1" x14ac:dyDescent="0.35"/>
    <row r="1546" s="66" customFormat="1" x14ac:dyDescent="0.35"/>
    <row r="1547" s="66" customFormat="1" x14ac:dyDescent="0.35"/>
    <row r="1548" s="66" customFormat="1" x14ac:dyDescent="0.35"/>
    <row r="1549" s="66" customFormat="1" x14ac:dyDescent="0.35"/>
    <row r="1550" s="66" customFormat="1" x14ac:dyDescent="0.35"/>
    <row r="1551" s="66" customFormat="1" x14ac:dyDescent="0.35"/>
    <row r="1552" s="66" customFormat="1" x14ac:dyDescent="0.35"/>
    <row r="1553" s="66" customFormat="1" x14ac:dyDescent="0.35"/>
    <row r="1554" s="66" customFormat="1" x14ac:dyDescent="0.35"/>
    <row r="1555" s="66" customFormat="1" x14ac:dyDescent="0.35"/>
    <row r="1556" s="66" customFormat="1" x14ac:dyDescent="0.35"/>
    <row r="1557" s="66" customFormat="1" x14ac:dyDescent="0.35"/>
    <row r="1558" s="66" customFormat="1" x14ac:dyDescent="0.35"/>
    <row r="1559" s="66" customFormat="1" x14ac:dyDescent="0.35"/>
    <row r="1560" s="66" customFormat="1" x14ac:dyDescent="0.35"/>
    <row r="1561" s="66" customFormat="1" x14ac:dyDescent="0.35"/>
    <row r="1562" s="66" customFormat="1" x14ac:dyDescent="0.35"/>
    <row r="1563" s="66" customFormat="1" x14ac:dyDescent="0.35"/>
    <row r="1564" s="66" customFormat="1" x14ac:dyDescent="0.35"/>
    <row r="1565" s="66" customFormat="1" x14ac:dyDescent="0.35"/>
    <row r="1566" s="66" customFormat="1" x14ac:dyDescent="0.35"/>
    <row r="1567" s="66" customFormat="1" x14ac:dyDescent="0.35"/>
    <row r="1568" s="66" customFormat="1" x14ac:dyDescent="0.35"/>
    <row r="1569" s="66" customFormat="1" x14ac:dyDescent="0.35"/>
    <row r="1570" s="66" customFormat="1" x14ac:dyDescent="0.35"/>
    <row r="1571" s="66" customFormat="1" x14ac:dyDescent="0.35"/>
    <row r="1572" s="66" customFormat="1" x14ac:dyDescent="0.35"/>
    <row r="1573" s="66" customFormat="1" x14ac:dyDescent="0.35"/>
    <row r="1574" s="66" customFormat="1" x14ac:dyDescent="0.35"/>
    <row r="1575" s="66" customFormat="1" x14ac:dyDescent="0.35"/>
    <row r="1576" s="66" customFormat="1" x14ac:dyDescent="0.35"/>
    <row r="1577" s="66" customFormat="1" x14ac:dyDescent="0.35"/>
    <row r="1578" s="66" customFormat="1" x14ac:dyDescent="0.35"/>
    <row r="1579" s="66" customFormat="1" x14ac:dyDescent="0.35"/>
    <row r="1580" s="66" customFormat="1" x14ac:dyDescent="0.35"/>
    <row r="1581" s="66" customFormat="1" x14ac:dyDescent="0.35"/>
    <row r="1582" s="66" customFormat="1" x14ac:dyDescent="0.35"/>
    <row r="1583" s="66" customFormat="1" x14ac:dyDescent="0.35"/>
    <row r="1584" s="66" customFormat="1" x14ac:dyDescent="0.35"/>
    <row r="1585" s="66" customFormat="1" x14ac:dyDescent="0.35"/>
    <row r="1586" s="66" customFormat="1" x14ac:dyDescent="0.35"/>
    <row r="1587" s="66" customFormat="1" x14ac:dyDescent="0.35"/>
    <row r="1588" s="66" customFormat="1" x14ac:dyDescent="0.35"/>
    <row r="1589" s="66" customFormat="1" x14ac:dyDescent="0.35"/>
    <row r="1590" s="66" customFormat="1" x14ac:dyDescent="0.35"/>
    <row r="1591" s="66" customFormat="1" x14ac:dyDescent="0.35"/>
    <row r="1592" s="66" customFormat="1" x14ac:dyDescent="0.35"/>
    <row r="1593" s="66" customFormat="1" x14ac:dyDescent="0.35"/>
    <row r="1594" s="66" customFormat="1" x14ac:dyDescent="0.35"/>
    <row r="1595" s="66" customFormat="1" x14ac:dyDescent="0.35"/>
    <row r="1596" s="66" customFormat="1" x14ac:dyDescent="0.35"/>
    <row r="1597" s="66" customFormat="1" x14ac:dyDescent="0.35"/>
    <row r="1598" s="66" customFormat="1" x14ac:dyDescent="0.35"/>
    <row r="1599" s="66" customFormat="1" x14ac:dyDescent="0.35"/>
    <row r="1600" s="66" customFormat="1" x14ac:dyDescent="0.35"/>
    <row r="1601" s="66" customFormat="1" x14ac:dyDescent="0.35"/>
    <row r="1602" s="66" customFormat="1" x14ac:dyDescent="0.35"/>
    <row r="1603" s="66" customFormat="1" x14ac:dyDescent="0.35"/>
    <row r="1604" s="66" customFormat="1" x14ac:dyDescent="0.35"/>
    <row r="1605" s="66" customFormat="1" x14ac:dyDescent="0.35"/>
    <row r="1606" s="66" customFormat="1" x14ac:dyDescent="0.35"/>
    <row r="1607" s="66" customFormat="1" x14ac:dyDescent="0.35"/>
    <row r="1608" s="66" customFormat="1" x14ac:dyDescent="0.35"/>
    <row r="1609" s="66" customFormat="1" x14ac:dyDescent="0.35"/>
    <row r="1610" s="66" customFormat="1" x14ac:dyDescent="0.35"/>
    <row r="1611" s="66" customFormat="1" x14ac:dyDescent="0.35"/>
    <row r="1612" s="66" customFormat="1" x14ac:dyDescent="0.35"/>
    <row r="1613" s="66" customFormat="1" x14ac:dyDescent="0.35"/>
    <row r="1614" s="66" customFormat="1" x14ac:dyDescent="0.35"/>
    <row r="1615" s="66" customFormat="1" x14ac:dyDescent="0.35"/>
    <row r="1616" s="66" customFormat="1" x14ac:dyDescent="0.35"/>
    <row r="1617" s="66" customFormat="1" x14ac:dyDescent="0.35"/>
    <row r="1618" s="66" customFormat="1" x14ac:dyDescent="0.35"/>
    <row r="1619" s="66" customFormat="1" x14ac:dyDescent="0.35"/>
    <row r="1620" s="66" customFormat="1" x14ac:dyDescent="0.35"/>
    <row r="1621" s="66" customFormat="1" x14ac:dyDescent="0.35"/>
    <row r="1622" s="66" customFormat="1" x14ac:dyDescent="0.35"/>
    <row r="1623" s="66" customFormat="1" x14ac:dyDescent="0.35"/>
    <row r="1624" s="66" customFormat="1" x14ac:dyDescent="0.35"/>
    <row r="1625" s="66" customFormat="1" x14ac:dyDescent="0.35"/>
    <row r="1626" s="66" customFormat="1" x14ac:dyDescent="0.35"/>
    <row r="1627" s="66" customFormat="1" x14ac:dyDescent="0.35"/>
    <row r="1628" s="66" customFormat="1" x14ac:dyDescent="0.35"/>
    <row r="1629" s="66" customFormat="1" x14ac:dyDescent="0.35"/>
    <row r="1630" s="66" customFormat="1" x14ac:dyDescent="0.35"/>
    <row r="1631" s="66" customFormat="1" x14ac:dyDescent="0.35"/>
    <row r="1632" s="66" customFormat="1" x14ac:dyDescent="0.35"/>
    <row r="1633" s="66" customFormat="1" x14ac:dyDescent="0.35"/>
    <row r="1634" s="66" customFormat="1" x14ac:dyDescent="0.35"/>
    <row r="1635" s="66" customFormat="1" x14ac:dyDescent="0.35"/>
    <row r="1636" s="66" customFormat="1" x14ac:dyDescent="0.35"/>
    <row r="1637" s="66" customFormat="1" x14ac:dyDescent="0.35"/>
    <row r="1638" s="66" customFormat="1" x14ac:dyDescent="0.35"/>
    <row r="1639" s="66" customFormat="1" x14ac:dyDescent="0.35"/>
    <row r="1640" s="66" customFormat="1" x14ac:dyDescent="0.35"/>
    <row r="1641" s="66" customFormat="1" x14ac:dyDescent="0.35"/>
    <row r="1642" s="66" customFormat="1" x14ac:dyDescent="0.35"/>
    <row r="1643" s="66" customFormat="1" x14ac:dyDescent="0.35"/>
    <row r="1644" s="66" customFormat="1" x14ac:dyDescent="0.35"/>
    <row r="1645" s="66" customFormat="1" x14ac:dyDescent="0.35"/>
    <row r="1646" s="66" customFormat="1" x14ac:dyDescent="0.35"/>
    <row r="1647" s="66" customFormat="1" x14ac:dyDescent="0.35"/>
    <row r="1648" s="66" customFormat="1" x14ac:dyDescent="0.35"/>
    <row r="1649" s="66" customFormat="1" x14ac:dyDescent="0.35"/>
    <row r="1650" s="66" customFormat="1" x14ac:dyDescent="0.35"/>
    <row r="1651" s="66" customFormat="1" x14ac:dyDescent="0.35"/>
    <row r="1652" s="66" customFormat="1" x14ac:dyDescent="0.35"/>
    <row r="1653" s="66" customFormat="1" x14ac:dyDescent="0.35"/>
    <row r="1654" s="66" customFormat="1" x14ac:dyDescent="0.35"/>
    <row r="1655" s="66" customFormat="1" x14ac:dyDescent="0.35"/>
    <row r="1656" s="66" customFormat="1" x14ac:dyDescent="0.35"/>
    <row r="1657" s="66" customFormat="1" x14ac:dyDescent="0.35"/>
    <row r="1658" s="66" customFormat="1" x14ac:dyDescent="0.35"/>
    <row r="1659" s="66" customFormat="1" x14ac:dyDescent="0.35"/>
    <row r="1660" s="66" customFormat="1" x14ac:dyDescent="0.35"/>
    <row r="1661" s="66" customFormat="1" x14ac:dyDescent="0.35"/>
    <row r="1662" s="66" customFormat="1" x14ac:dyDescent="0.35"/>
    <row r="1663" s="66" customFormat="1" x14ac:dyDescent="0.35"/>
    <row r="1664" s="66" customFormat="1" x14ac:dyDescent="0.35"/>
    <row r="1665" s="66" customFormat="1" x14ac:dyDescent="0.35"/>
    <row r="1666" s="66" customFormat="1" x14ac:dyDescent="0.35"/>
    <row r="1667" s="66" customFormat="1" x14ac:dyDescent="0.35"/>
    <row r="1668" s="66" customFormat="1" x14ac:dyDescent="0.35"/>
    <row r="1669" s="66" customFormat="1" x14ac:dyDescent="0.35"/>
    <row r="1670" s="66" customFormat="1" x14ac:dyDescent="0.35"/>
    <row r="1671" s="66" customFormat="1" x14ac:dyDescent="0.35"/>
    <row r="1672" s="66" customFormat="1" x14ac:dyDescent="0.35"/>
    <row r="1673" s="66" customFormat="1" x14ac:dyDescent="0.35"/>
    <row r="1674" s="66" customFormat="1" x14ac:dyDescent="0.35"/>
    <row r="1675" s="66" customFormat="1" x14ac:dyDescent="0.35"/>
    <row r="1676" s="66" customFormat="1" x14ac:dyDescent="0.35"/>
    <row r="1677" s="66" customFormat="1" x14ac:dyDescent="0.35"/>
    <row r="1678" s="66" customFormat="1" x14ac:dyDescent="0.35"/>
    <row r="1679" s="66" customFormat="1" x14ac:dyDescent="0.35"/>
    <row r="1680" s="66" customFormat="1" x14ac:dyDescent="0.35"/>
    <row r="1681" s="66" customFormat="1" x14ac:dyDescent="0.35"/>
    <row r="1682" s="66" customFormat="1" x14ac:dyDescent="0.35"/>
    <row r="1683" s="66" customFormat="1" x14ac:dyDescent="0.35"/>
    <row r="1684" s="66" customFormat="1" x14ac:dyDescent="0.35"/>
    <row r="1685" s="66" customFormat="1" x14ac:dyDescent="0.35"/>
    <row r="1686" s="66" customFormat="1" x14ac:dyDescent="0.35"/>
    <row r="1687" s="66" customFormat="1" x14ac:dyDescent="0.35"/>
    <row r="1688" s="66" customFormat="1" x14ac:dyDescent="0.35"/>
    <row r="1689" s="66" customFormat="1" x14ac:dyDescent="0.35"/>
    <row r="1690" s="66" customFormat="1" x14ac:dyDescent="0.35"/>
    <row r="1691" s="66" customFormat="1" x14ac:dyDescent="0.35"/>
    <row r="1692" s="66" customFormat="1" x14ac:dyDescent="0.35"/>
    <row r="1693" s="66" customFormat="1" x14ac:dyDescent="0.35"/>
    <row r="1694" s="66" customFormat="1" x14ac:dyDescent="0.35"/>
    <row r="1695" s="66" customFormat="1" x14ac:dyDescent="0.35"/>
    <row r="1696" s="66" customFormat="1" x14ac:dyDescent="0.35"/>
    <row r="1697" s="66" customFormat="1" x14ac:dyDescent="0.35"/>
    <row r="1698" s="66" customFormat="1" x14ac:dyDescent="0.35"/>
    <row r="1699" s="66" customFormat="1" x14ac:dyDescent="0.35"/>
    <row r="1700" s="66" customFormat="1" x14ac:dyDescent="0.35"/>
    <row r="1701" s="66" customFormat="1" x14ac:dyDescent="0.35"/>
    <row r="1702" s="66" customFormat="1" x14ac:dyDescent="0.35"/>
    <row r="1703" s="66" customFormat="1" x14ac:dyDescent="0.35"/>
    <row r="1704" s="66" customFormat="1" x14ac:dyDescent="0.35"/>
    <row r="1705" s="66" customFormat="1" x14ac:dyDescent="0.35"/>
    <row r="1706" s="66" customFormat="1" x14ac:dyDescent="0.35"/>
    <row r="1707" s="66" customFormat="1" x14ac:dyDescent="0.35"/>
    <row r="1708" s="66" customFormat="1" x14ac:dyDescent="0.35"/>
    <row r="1709" s="66" customFormat="1" x14ac:dyDescent="0.35"/>
    <row r="1710" s="66" customFormat="1" x14ac:dyDescent="0.35"/>
    <row r="1711" s="66" customFormat="1" x14ac:dyDescent="0.35"/>
    <row r="1712" s="66" customFormat="1" x14ac:dyDescent="0.35"/>
    <row r="1713" s="66" customFormat="1" x14ac:dyDescent="0.35"/>
    <row r="1714" s="66" customFormat="1" x14ac:dyDescent="0.35"/>
    <row r="1715" s="66" customFormat="1" x14ac:dyDescent="0.35"/>
    <row r="1716" s="66" customFormat="1" x14ac:dyDescent="0.35"/>
    <row r="1717" s="66" customFormat="1" x14ac:dyDescent="0.35"/>
    <row r="1718" s="66" customFormat="1" x14ac:dyDescent="0.35"/>
    <row r="1719" s="66" customFormat="1" x14ac:dyDescent="0.35"/>
    <row r="1720" s="66" customFormat="1" x14ac:dyDescent="0.35"/>
    <row r="1721" s="66" customFormat="1" x14ac:dyDescent="0.35"/>
    <row r="1722" s="66" customFormat="1" x14ac:dyDescent="0.35"/>
    <row r="1723" s="66" customFormat="1" x14ac:dyDescent="0.35"/>
    <row r="1724" s="66" customFormat="1" x14ac:dyDescent="0.35"/>
    <row r="1725" s="66" customFormat="1" x14ac:dyDescent="0.35"/>
    <row r="1726" s="66" customFormat="1" x14ac:dyDescent="0.35"/>
    <row r="1727" s="66" customFormat="1" x14ac:dyDescent="0.35"/>
    <row r="1728" s="66" customFormat="1" x14ac:dyDescent="0.35"/>
    <row r="1729" s="66" customFormat="1" x14ac:dyDescent="0.35"/>
    <row r="1730" s="66" customFormat="1" x14ac:dyDescent="0.35"/>
    <row r="1731" s="66" customFormat="1" x14ac:dyDescent="0.35"/>
    <row r="1732" s="66" customFormat="1" x14ac:dyDescent="0.35"/>
    <row r="1733" s="66" customFormat="1" x14ac:dyDescent="0.35"/>
    <row r="1734" s="66" customFormat="1" x14ac:dyDescent="0.35"/>
    <row r="1735" s="66" customFormat="1" x14ac:dyDescent="0.35"/>
    <row r="1736" s="66" customFormat="1" x14ac:dyDescent="0.35"/>
    <row r="1737" s="66" customFormat="1" x14ac:dyDescent="0.35"/>
    <row r="1738" s="66" customFormat="1" x14ac:dyDescent="0.35"/>
    <row r="1739" s="66" customFormat="1" x14ac:dyDescent="0.35"/>
    <row r="1740" s="66" customFormat="1" x14ac:dyDescent="0.35"/>
    <row r="1741" s="66" customFormat="1" x14ac:dyDescent="0.35"/>
    <row r="1742" s="66" customFormat="1" x14ac:dyDescent="0.35"/>
    <row r="1743" s="66" customFormat="1" x14ac:dyDescent="0.35"/>
    <row r="1744" s="66" customFormat="1" x14ac:dyDescent="0.35"/>
    <row r="1745" s="66" customFormat="1" x14ac:dyDescent="0.35"/>
    <row r="1746" s="66" customFormat="1" x14ac:dyDescent="0.35"/>
    <row r="1747" s="66" customFormat="1" x14ac:dyDescent="0.35"/>
    <row r="1748" s="66" customFormat="1" x14ac:dyDescent="0.35"/>
    <row r="1749" s="66" customFormat="1" x14ac:dyDescent="0.35"/>
    <row r="1750" s="66" customFormat="1" x14ac:dyDescent="0.35"/>
    <row r="1751" s="66" customFormat="1" x14ac:dyDescent="0.35"/>
    <row r="1752" s="66" customFormat="1" x14ac:dyDescent="0.35"/>
    <row r="1753" s="66" customFormat="1" x14ac:dyDescent="0.35"/>
    <row r="1754" s="66" customFormat="1" x14ac:dyDescent="0.35"/>
    <row r="1755" s="66" customFormat="1" x14ac:dyDescent="0.35"/>
    <row r="1756" s="66" customFormat="1" x14ac:dyDescent="0.35"/>
    <row r="1757" s="66" customFormat="1" x14ac:dyDescent="0.35"/>
    <row r="1758" s="66" customFormat="1" x14ac:dyDescent="0.35"/>
    <row r="1759" s="66" customFormat="1" x14ac:dyDescent="0.35"/>
    <row r="1760" s="66" customFormat="1" x14ac:dyDescent="0.35"/>
    <row r="1761" s="66" customFormat="1" x14ac:dyDescent="0.35"/>
    <row r="1762" s="66" customFormat="1" x14ac:dyDescent="0.35"/>
    <row r="1763" s="66" customFormat="1" x14ac:dyDescent="0.35"/>
    <row r="1764" s="66" customFormat="1" x14ac:dyDescent="0.35"/>
    <row r="1765" s="66" customFormat="1" x14ac:dyDescent="0.35"/>
    <row r="1766" s="66" customFormat="1" x14ac:dyDescent="0.35"/>
    <row r="1767" s="66" customFormat="1" x14ac:dyDescent="0.35"/>
    <row r="1768" s="66" customFormat="1" x14ac:dyDescent="0.35"/>
    <row r="1769" s="66" customFormat="1" x14ac:dyDescent="0.35"/>
    <row r="1770" s="66" customFormat="1" x14ac:dyDescent="0.35"/>
    <row r="1771" s="66" customFormat="1" x14ac:dyDescent="0.35"/>
    <row r="1772" s="66" customFormat="1" x14ac:dyDescent="0.35"/>
    <row r="1773" s="66" customFormat="1" x14ac:dyDescent="0.35"/>
    <row r="1774" s="66" customFormat="1" x14ac:dyDescent="0.35"/>
    <row r="1775" s="66" customFormat="1" x14ac:dyDescent="0.35"/>
    <row r="1776" s="66" customFormat="1" x14ac:dyDescent="0.35"/>
    <row r="1777" s="66" customFormat="1" x14ac:dyDescent="0.35"/>
    <row r="1778" s="66" customFormat="1" x14ac:dyDescent="0.35"/>
    <row r="1779" s="66" customFormat="1" x14ac:dyDescent="0.35"/>
    <row r="1780" s="66" customFormat="1" x14ac:dyDescent="0.35"/>
    <row r="1781" s="66" customFormat="1" x14ac:dyDescent="0.35"/>
    <row r="1782" s="66" customFormat="1" x14ac:dyDescent="0.35"/>
    <row r="1783" s="66" customFormat="1" x14ac:dyDescent="0.35"/>
    <row r="1784" s="66" customFormat="1" x14ac:dyDescent="0.35"/>
    <row r="1785" s="66" customFormat="1" x14ac:dyDescent="0.35"/>
    <row r="1786" s="66" customFormat="1" x14ac:dyDescent="0.35"/>
    <row r="1787" s="66" customFormat="1" x14ac:dyDescent="0.35"/>
    <row r="1788" s="66" customFormat="1" x14ac:dyDescent="0.35"/>
    <row r="1789" s="66" customFormat="1" x14ac:dyDescent="0.35"/>
    <row r="1790" s="66" customFormat="1" x14ac:dyDescent="0.35"/>
    <row r="1791" s="66" customFormat="1" x14ac:dyDescent="0.35"/>
    <row r="1792" s="66" customFormat="1" x14ac:dyDescent="0.35"/>
    <row r="1793" s="66" customFormat="1" x14ac:dyDescent="0.35"/>
    <row r="1794" s="66" customFormat="1" x14ac:dyDescent="0.35"/>
    <row r="1795" s="66" customFormat="1" x14ac:dyDescent="0.35"/>
    <row r="1796" s="66" customFormat="1" x14ac:dyDescent="0.35"/>
    <row r="1797" s="66" customFormat="1" x14ac:dyDescent="0.35"/>
    <row r="1798" s="66" customFormat="1" x14ac:dyDescent="0.35"/>
    <row r="1799" s="66" customFormat="1" x14ac:dyDescent="0.35"/>
    <row r="1800" s="66" customFormat="1" x14ac:dyDescent="0.35"/>
    <row r="1801" s="66" customFormat="1" x14ac:dyDescent="0.35"/>
    <row r="1802" s="66" customFormat="1" x14ac:dyDescent="0.35"/>
    <row r="1803" s="66" customFormat="1" x14ac:dyDescent="0.35"/>
    <row r="1804" s="66" customFormat="1" x14ac:dyDescent="0.35"/>
    <row r="1805" s="66" customFormat="1" x14ac:dyDescent="0.35"/>
    <row r="1806" s="66" customFormat="1" x14ac:dyDescent="0.35"/>
    <row r="1807" s="66" customFormat="1" x14ac:dyDescent="0.35"/>
    <row r="1808" s="66" customFormat="1" x14ac:dyDescent="0.35"/>
    <row r="1809" s="66" customFormat="1" x14ac:dyDescent="0.35"/>
    <row r="1810" s="66" customFormat="1" x14ac:dyDescent="0.35"/>
    <row r="1811" s="66" customFormat="1" x14ac:dyDescent="0.35"/>
    <row r="1812" s="66" customFormat="1" x14ac:dyDescent="0.35"/>
    <row r="1813" s="66" customFormat="1" x14ac:dyDescent="0.35"/>
    <row r="1814" s="66" customFormat="1" x14ac:dyDescent="0.35"/>
    <row r="1815" s="66" customFormat="1" x14ac:dyDescent="0.35"/>
    <row r="1816" s="66" customFormat="1" x14ac:dyDescent="0.35"/>
    <row r="1817" s="66" customFormat="1" x14ac:dyDescent="0.35"/>
    <row r="1818" s="66" customFormat="1" x14ac:dyDescent="0.35"/>
    <row r="1819" s="66" customFormat="1" x14ac:dyDescent="0.35"/>
    <row r="1820" s="66" customFormat="1" x14ac:dyDescent="0.35"/>
    <row r="1821" s="66" customFormat="1" x14ac:dyDescent="0.35"/>
    <row r="1822" s="66" customFormat="1" x14ac:dyDescent="0.35"/>
    <row r="1823" s="66" customFormat="1" x14ac:dyDescent="0.35"/>
    <row r="1824" s="66" customFormat="1" x14ac:dyDescent="0.35"/>
    <row r="1825" s="66" customFormat="1" x14ac:dyDescent="0.35"/>
    <row r="1826" s="66" customFormat="1" x14ac:dyDescent="0.35"/>
    <row r="1827" s="66" customFormat="1" x14ac:dyDescent="0.35"/>
    <row r="1828" s="66" customFormat="1" x14ac:dyDescent="0.35"/>
    <row r="1829" s="66" customFormat="1" x14ac:dyDescent="0.35"/>
    <row r="1830" s="66" customFormat="1" x14ac:dyDescent="0.35"/>
    <row r="1831" s="66" customFormat="1" x14ac:dyDescent="0.35"/>
    <row r="1832" s="66" customFormat="1" x14ac:dyDescent="0.35"/>
    <row r="1833" s="66" customFormat="1" x14ac:dyDescent="0.35"/>
    <row r="1834" s="66" customFormat="1" x14ac:dyDescent="0.35"/>
    <row r="1835" s="66" customFormat="1" x14ac:dyDescent="0.35"/>
    <row r="1836" s="66" customFormat="1" x14ac:dyDescent="0.35"/>
    <row r="1837" s="66" customFormat="1" x14ac:dyDescent="0.35"/>
    <row r="1838" s="66" customFormat="1" x14ac:dyDescent="0.35"/>
    <row r="1839" s="66" customFormat="1" x14ac:dyDescent="0.35"/>
    <row r="1840" s="66" customFormat="1" x14ac:dyDescent="0.35"/>
    <row r="1841" s="66" customFormat="1" x14ac:dyDescent="0.35"/>
    <row r="1842" s="66" customFormat="1" x14ac:dyDescent="0.35"/>
    <row r="1843" s="66" customFormat="1" x14ac:dyDescent="0.35"/>
    <row r="1844" s="66" customFormat="1" x14ac:dyDescent="0.35"/>
    <row r="1845" s="66" customFormat="1" x14ac:dyDescent="0.35"/>
    <row r="1846" s="66" customFormat="1" x14ac:dyDescent="0.35"/>
    <row r="1847" s="66" customFormat="1" x14ac:dyDescent="0.35"/>
    <row r="1848" s="66" customFormat="1" x14ac:dyDescent="0.35"/>
    <row r="1849" s="66" customFormat="1" x14ac:dyDescent="0.35"/>
    <row r="1850" s="66" customFormat="1" x14ac:dyDescent="0.35"/>
    <row r="1851" s="66" customFormat="1" x14ac:dyDescent="0.35"/>
    <row r="1852" s="66" customFormat="1" x14ac:dyDescent="0.35"/>
    <row r="1853" s="66" customFormat="1" x14ac:dyDescent="0.35"/>
    <row r="1854" s="66" customFormat="1" x14ac:dyDescent="0.35"/>
    <row r="1855" s="66" customFormat="1" x14ac:dyDescent="0.35"/>
    <row r="1856" s="66" customFormat="1" x14ac:dyDescent="0.35"/>
    <row r="1857" s="66" customFormat="1" x14ac:dyDescent="0.35"/>
    <row r="1858" s="66" customFormat="1" x14ac:dyDescent="0.35"/>
    <row r="1859" s="66" customFormat="1" x14ac:dyDescent="0.35"/>
    <row r="1860" s="66" customFormat="1" x14ac:dyDescent="0.35"/>
    <row r="1861" s="66" customFormat="1" x14ac:dyDescent="0.35"/>
    <row r="1862" s="66" customFormat="1" x14ac:dyDescent="0.35"/>
    <row r="1863" s="66" customFormat="1" x14ac:dyDescent="0.35"/>
    <row r="1864" s="66" customFormat="1" x14ac:dyDescent="0.35"/>
    <row r="1865" s="66" customFormat="1" x14ac:dyDescent="0.35"/>
    <row r="1866" s="66" customFormat="1" x14ac:dyDescent="0.35"/>
    <row r="1867" s="66" customFormat="1" x14ac:dyDescent="0.35"/>
    <row r="1868" s="66" customFormat="1" x14ac:dyDescent="0.35"/>
    <row r="1869" s="66" customFormat="1" x14ac:dyDescent="0.35"/>
    <row r="1870" s="66" customFormat="1" x14ac:dyDescent="0.35"/>
    <row r="1871" s="66" customFormat="1" x14ac:dyDescent="0.35"/>
    <row r="1872" s="66" customFormat="1" x14ac:dyDescent="0.35"/>
    <row r="1873" s="66" customFormat="1" x14ac:dyDescent="0.35"/>
    <row r="1874" s="66" customFormat="1" x14ac:dyDescent="0.35"/>
    <row r="1875" s="66" customFormat="1" x14ac:dyDescent="0.35"/>
    <row r="1876" s="66" customFormat="1" x14ac:dyDescent="0.35"/>
    <row r="1877" s="66" customFormat="1" x14ac:dyDescent="0.35"/>
    <row r="1878" s="66" customFormat="1" x14ac:dyDescent="0.35"/>
    <row r="1879" s="66" customFormat="1" x14ac:dyDescent="0.35"/>
    <row r="1880" s="66" customFormat="1" x14ac:dyDescent="0.35"/>
    <row r="1881" s="66" customFormat="1" x14ac:dyDescent="0.35"/>
    <row r="1882" s="66" customFormat="1" x14ac:dyDescent="0.35"/>
    <row r="1883" s="66" customFormat="1" x14ac:dyDescent="0.35"/>
    <row r="1884" s="66" customFormat="1" x14ac:dyDescent="0.35"/>
    <row r="1885" s="66" customFormat="1" x14ac:dyDescent="0.35"/>
    <row r="1886" s="66" customFormat="1" x14ac:dyDescent="0.35"/>
    <row r="1887" s="66" customFormat="1" x14ac:dyDescent="0.35"/>
    <row r="1888" s="66" customFormat="1" x14ac:dyDescent="0.35"/>
    <row r="1889" s="66" customFormat="1" x14ac:dyDescent="0.35"/>
    <row r="1890" s="66" customFormat="1" x14ac:dyDescent="0.35"/>
    <row r="1891" s="66" customFormat="1" x14ac:dyDescent="0.35"/>
    <row r="1892" s="66" customFormat="1" x14ac:dyDescent="0.35"/>
    <row r="1893" s="66" customFormat="1" x14ac:dyDescent="0.35"/>
    <row r="1894" s="66" customFormat="1" x14ac:dyDescent="0.35"/>
    <row r="1895" s="66" customFormat="1" x14ac:dyDescent="0.35"/>
    <row r="1896" s="66" customFormat="1" x14ac:dyDescent="0.35"/>
    <row r="1897" s="66" customFormat="1" x14ac:dyDescent="0.35"/>
    <row r="1898" s="66" customFormat="1" x14ac:dyDescent="0.35"/>
    <row r="1899" s="66" customFormat="1" x14ac:dyDescent="0.35"/>
    <row r="1900" s="66" customFormat="1" x14ac:dyDescent="0.35"/>
    <row r="1901" s="66" customFormat="1" x14ac:dyDescent="0.35"/>
    <row r="1902" s="66" customFormat="1" x14ac:dyDescent="0.35"/>
    <row r="1903" s="66" customFormat="1" x14ac:dyDescent="0.35"/>
    <row r="1904" s="66" customFormat="1" x14ac:dyDescent="0.35"/>
    <row r="1905" s="66" customFormat="1" x14ac:dyDescent="0.35"/>
    <row r="1906" s="66" customFormat="1" x14ac:dyDescent="0.35"/>
    <row r="1907" s="66" customFormat="1" x14ac:dyDescent="0.35"/>
    <row r="1908" s="66" customFormat="1" x14ac:dyDescent="0.35"/>
    <row r="1909" s="66" customFormat="1" x14ac:dyDescent="0.35"/>
    <row r="1910" s="66" customFormat="1" x14ac:dyDescent="0.35"/>
    <row r="1911" s="66" customFormat="1" x14ac:dyDescent="0.35"/>
    <row r="1912" s="66" customFormat="1" x14ac:dyDescent="0.35"/>
    <row r="1913" s="66" customFormat="1" x14ac:dyDescent="0.35"/>
    <row r="1914" s="66" customFormat="1" x14ac:dyDescent="0.35"/>
    <row r="1915" s="66" customFormat="1" x14ac:dyDescent="0.35"/>
    <row r="1916" s="66" customFormat="1" x14ac:dyDescent="0.35"/>
    <row r="1917" s="66" customFormat="1" x14ac:dyDescent="0.35"/>
    <row r="1918" s="66" customFormat="1" x14ac:dyDescent="0.35"/>
    <row r="1919" s="66" customFormat="1" x14ac:dyDescent="0.35"/>
    <row r="1920" s="66" customFormat="1" x14ac:dyDescent="0.35"/>
    <row r="1921" s="66" customFormat="1" x14ac:dyDescent="0.35"/>
    <row r="1922" s="66" customFormat="1" x14ac:dyDescent="0.35"/>
    <row r="1923" s="66" customFormat="1" x14ac:dyDescent="0.35"/>
    <row r="1924" s="66" customFormat="1" x14ac:dyDescent="0.35"/>
    <row r="1925" s="66" customFormat="1" x14ac:dyDescent="0.35"/>
    <row r="1926" s="66" customFormat="1" x14ac:dyDescent="0.35"/>
    <row r="1927" s="66" customFormat="1" x14ac:dyDescent="0.35"/>
    <row r="1928" s="66" customFormat="1" x14ac:dyDescent="0.35"/>
    <row r="1929" s="66" customFormat="1" x14ac:dyDescent="0.35"/>
    <row r="1930" s="66" customFormat="1" x14ac:dyDescent="0.35"/>
    <row r="1931" s="66" customFormat="1" x14ac:dyDescent="0.35"/>
    <row r="1932" s="66" customFormat="1" x14ac:dyDescent="0.35"/>
    <row r="1933" s="66" customFormat="1" x14ac:dyDescent="0.35"/>
  </sheetData>
  <pageMargins left="0.511811024" right="0.511811024" top="0.78740157499999996" bottom="0.78740157499999996" header="0.31496062000000002" footer="0.31496062000000002"/>
  <pageSetup paperSize="9" orientation="portrait" verticalDpi="598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B31"/>
  <sheetViews>
    <sheetView showGridLines="0" topLeftCell="B7" workbookViewId="0">
      <selection activeCell="B16" sqref="B16"/>
    </sheetView>
  </sheetViews>
  <sheetFormatPr defaultRowHeight="14.5" x14ac:dyDescent="0.35"/>
  <cols>
    <col min="1" max="1" width="7.26953125" customWidth="1"/>
    <col min="2" max="2" width="184.7265625" customWidth="1"/>
  </cols>
  <sheetData>
    <row r="1" spans="2:2" x14ac:dyDescent="0.35">
      <c r="B1" s="111"/>
    </row>
    <row r="2" spans="2:2" x14ac:dyDescent="0.35">
      <c r="B2" s="111" t="s">
        <v>114</v>
      </c>
    </row>
    <row r="3" spans="2:2" x14ac:dyDescent="0.35">
      <c r="B3" s="111" t="s">
        <v>115</v>
      </c>
    </row>
    <row r="4" spans="2:2" x14ac:dyDescent="0.35">
      <c r="B4" s="111" t="s">
        <v>116</v>
      </c>
    </row>
    <row r="5" spans="2:2" x14ac:dyDescent="0.35">
      <c r="B5" s="111"/>
    </row>
    <row r="6" spans="2:2" ht="31" x14ac:dyDescent="0.35">
      <c r="B6" s="112" t="s">
        <v>117</v>
      </c>
    </row>
    <row r="7" spans="2:2" ht="15.5" x14ac:dyDescent="0.35">
      <c r="B7" s="112"/>
    </row>
    <row r="8" spans="2:2" ht="17" x14ac:dyDescent="0.35">
      <c r="B8" s="113" t="s">
        <v>118</v>
      </c>
    </row>
    <row r="9" spans="2:2" x14ac:dyDescent="0.35">
      <c r="B9" s="111"/>
    </row>
    <row r="10" spans="2:2" x14ac:dyDescent="0.35">
      <c r="B10" s="116" t="s">
        <v>119</v>
      </c>
    </row>
    <row r="11" spans="2:2" x14ac:dyDescent="0.35">
      <c r="B11" s="114" t="s">
        <v>120</v>
      </c>
    </row>
    <row r="12" spans="2:2" x14ac:dyDescent="0.35">
      <c r="B12" s="115" t="s">
        <v>121</v>
      </c>
    </row>
    <row r="13" spans="2:2" x14ac:dyDescent="0.35">
      <c r="B13" s="115"/>
    </row>
    <row r="14" spans="2:2" x14ac:dyDescent="0.35">
      <c r="B14" s="116" t="s">
        <v>122</v>
      </c>
    </row>
    <row r="15" spans="2:2" x14ac:dyDescent="0.35">
      <c r="B15" s="116" t="s">
        <v>123</v>
      </c>
    </row>
    <row r="16" spans="2:2" ht="29" x14ac:dyDescent="0.35">
      <c r="B16" s="116" t="s">
        <v>124</v>
      </c>
    </row>
    <row r="17" spans="2:2" ht="29" x14ac:dyDescent="0.35">
      <c r="B17" s="116" t="s">
        <v>125</v>
      </c>
    </row>
    <row r="18" spans="2:2" ht="29" x14ac:dyDescent="0.35">
      <c r="B18" s="116" t="s">
        <v>126</v>
      </c>
    </row>
    <row r="19" spans="2:2" x14ac:dyDescent="0.35">
      <c r="B19" s="116" t="s">
        <v>127</v>
      </c>
    </row>
    <row r="20" spans="2:2" x14ac:dyDescent="0.35">
      <c r="B20" s="116" t="s">
        <v>128</v>
      </c>
    </row>
    <row r="21" spans="2:2" x14ac:dyDescent="0.35">
      <c r="B21" s="116" t="s">
        <v>129</v>
      </c>
    </row>
    <row r="22" spans="2:2" x14ac:dyDescent="0.35">
      <c r="B22" s="116" t="s">
        <v>130</v>
      </c>
    </row>
    <row r="23" spans="2:2" x14ac:dyDescent="0.35">
      <c r="B23" s="116" t="s">
        <v>131</v>
      </c>
    </row>
    <row r="24" spans="2:2" x14ac:dyDescent="0.35">
      <c r="B24" s="116" t="s">
        <v>132</v>
      </c>
    </row>
    <row r="25" spans="2:2" x14ac:dyDescent="0.35">
      <c r="B25" s="116" t="s">
        <v>133</v>
      </c>
    </row>
    <row r="26" spans="2:2" x14ac:dyDescent="0.35">
      <c r="B26" s="116" t="s">
        <v>134</v>
      </c>
    </row>
    <row r="27" spans="2:2" x14ac:dyDescent="0.35">
      <c r="B27" s="116" t="s">
        <v>135</v>
      </c>
    </row>
    <row r="28" spans="2:2" x14ac:dyDescent="0.35">
      <c r="B28" s="116" t="s">
        <v>136</v>
      </c>
    </row>
    <row r="29" spans="2:2" ht="29" x14ac:dyDescent="0.35">
      <c r="B29" s="116" t="s">
        <v>137</v>
      </c>
    </row>
    <row r="30" spans="2:2" ht="29" x14ac:dyDescent="0.35">
      <c r="B30" s="116" t="s">
        <v>138</v>
      </c>
    </row>
    <row r="31" spans="2:2" ht="29" x14ac:dyDescent="0.35">
      <c r="B31" s="116" t="s">
        <v>139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BK69"/>
  <sheetViews>
    <sheetView showGridLines="0" workbookViewId="0">
      <selection activeCell="B36" sqref="B36"/>
    </sheetView>
  </sheetViews>
  <sheetFormatPr defaultColWidth="8.81640625" defaultRowHeight="14.5" x14ac:dyDescent="0.35"/>
  <cols>
    <col min="1" max="1" width="29.54296875" customWidth="1"/>
    <col min="2" max="2" width="40.81640625" customWidth="1"/>
    <col min="3" max="3" width="21.1796875" customWidth="1"/>
    <col min="4" max="4" width="58.453125" customWidth="1"/>
    <col min="5" max="5" width="17.26953125" customWidth="1"/>
    <col min="6" max="6" width="36.54296875" customWidth="1"/>
  </cols>
  <sheetData>
    <row r="1" spans="1:40" x14ac:dyDescent="0.35">
      <c r="A1" s="9" t="s">
        <v>140</v>
      </c>
      <c r="B1" s="2" t="s">
        <v>141</v>
      </c>
      <c r="D1" s="56" t="s">
        <v>8</v>
      </c>
      <c r="E1" s="56" t="s">
        <v>142</v>
      </c>
      <c r="F1" s="56" t="s">
        <v>143</v>
      </c>
    </row>
    <row r="2" spans="1:40" x14ac:dyDescent="0.35">
      <c r="A2" s="3" t="s">
        <v>60</v>
      </c>
      <c r="B2" s="3" t="s">
        <v>61</v>
      </c>
      <c r="D2" s="58" t="s">
        <v>144</v>
      </c>
      <c r="E2" s="55" t="s">
        <v>145</v>
      </c>
      <c r="F2" s="55" t="s">
        <v>55</v>
      </c>
    </row>
    <row r="3" spans="1:40" x14ac:dyDescent="0.35">
      <c r="A3" s="3" t="s">
        <v>62</v>
      </c>
      <c r="B3" s="3" t="s">
        <v>62</v>
      </c>
      <c r="D3" s="58" t="s">
        <v>146</v>
      </c>
      <c r="E3" s="55" t="s">
        <v>32</v>
      </c>
      <c r="F3" s="55" t="s">
        <v>56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5">
      <c r="A4" s="3" t="s">
        <v>63</v>
      </c>
      <c r="B4" s="3" t="s">
        <v>64</v>
      </c>
      <c r="D4" s="58" t="s">
        <v>41</v>
      </c>
      <c r="E4" s="55" t="s">
        <v>24</v>
      </c>
      <c r="F4" s="57" t="s">
        <v>58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5">
      <c r="A5" s="3" t="s">
        <v>65</v>
      </c>
      <c r="B5" s="3" t="s">
        <v>66</v>
      </c>
      <c r="D5" s="58" t="s">
        <v>147</v>
      </c>
      <c r="E5" s="1" t="s">
        <v>148</v>
      </c>
      <c r="F5" s="57" t="s">
        <v>57</v>
      </c>
    </row>
    <row r="6" spans="1:40" x14ac:dyDescent="0.35">
      <c r="A6" s="3" t="s">
        <v>67</v>
      </c>
      <c r="B6" s="3" t="s">
        <v>68</v>
      </c>
      <c r="D6" s="58" t="s">
        <v>25</v>
      </c>
      <c r="E6" s="57"/>
    </row>
    <row r="7" spans="1:40" x14ac:dyDescent="0.35">
      <c r="A7" s="3" t="s">
        <v>69</v>
      </c>
      <c r="B7" s="3" t="s">
        <v>70</v>
      </c>
      <c r="D7" s="58" t="s">
        <v>149</v>
      </c>
    </row>
    <row r="8" spans="1:40" x14ac:dyDescent="0.35">
      <c r="A8" s="3" t="s">
        <v>71</v>
      </c>
      <c r="B8" s="3" t="s">
        <v>72</v>
      </c>
      <c r="D8" s="58" t="s">
        <v>32</v>
      </c>
    </row>
    <row r="9" spans="1:40" x14ac:dyDescent="0.35">
      <c r="A9" s="3" t="s">
        <v>20</v>
      </c>
      <c r="B9" s="3" t="s">
        <v>73</v>
      </c>
      <c r="D9" s="58" t="s">
        <v>150</v>
      </c>
    </row>
    <row r="10" spans="1:40" x14ac:dyDescent="0.35">
      <c r="A10" s="3" t="s">
        <v>66</v>
      </c>
      <c r="B10" s="3" t="s">
        <v>74</v>
      </c>
      <c r="D10" s="58" t="s">
        <v>151</v>
      </c>
    </row>
    <row r="11" spans="1:40" x14ac:dyDescent="0.35">
      <c r="A11" s="3" t="s">
        <v>68</v>
      </c>
      <c r="B11" s="3" t="s">
        <v>28</v>
      </c>
      <c r="D11" s="59" t="s">
        <v>152</v>
      </c>
    </row>
    <row r="12" spans="1:40" x14ac:dyDescent="0.35">
      <c r="A12" s="3" t="s">
        <v>75</v>
      </c>
      <c r="B12" s="3" t="s">
        <v>76</v>
      </c>
    </row>
    <row r="13" spans="1:40" x14ac:dyDescent="0.35">
      <c r="A13" s="3" t="s">
        <v>77</v>
      </c>
      <c r="B13" s="3" t="s">
        <v>78</v>
      </c>
    </row>
    <row r="14" spans="1:40" x14ac:dyDescent="0.35">
      <c r="A14" s="3" t="s">
        <v>79</v>
      </c>
      <c r="B14" s="3" t="s">
        <v>80</v>
      </c>
    </row>
    <row r="15" spans="1:40" x14ac:dyDescent="0.35">
      <c r="A15" s="3" t="s">
        <v>28</v>
      </c>
      <c r="B15" s="3" t="s">
        <v>81</v>
      </c>
    </row>
    <row r="16" spans="1:40" x14ac:dyDescent="0.35">
      <c r="A16" s="3" t="s">
        <v>82</v>
      </c>
      <c r="B16" s="3" t="s">
        <v>83</v>
      </c>
    </row>
    <row r="17" spans="1:2" x14ac:dyDescent="0.35">
      <c r="A17" s="3" t="s">
        <v>84</v>
      </c>
      <c r="B17" s="3" t="s">
        <v>85</v>
      </c>
    </row>
    <row r="18" spans="1:2" x14ac:dyDescent="0.35">
      <c r="A18" s="3" t="s">
        <v>38</v>
      </c>
      <c r="B18" s="3" t="s">
        <v>44</v>
      </c>
    </row>
    <row r="19" spans="1:2" x14ac:dyDescent="0.35">
      <c r="A19" s="3" t="s">
        <v>86</v>
      </c>
      <c r="B19" s="3" t="s">
        <v>87</v>
      </c>
    </row>
    <row r="20" spans="1:2" x14ac:dyDescent="0.35">
      <c r="A20" s="3" t="s">
        <v>88</v>
      </c>
      <c r="B20" s="3" t="s">
        <v>89</v>
      </c>
    </row>
    <row r="21" spans="1:2" x14ac:dyDescent="0.35">
      <c r="A21" s="3" t="s">
        <v>90</v>
      </c>
      <c r="B21" s="3" t="s">
        <v>91</v>
      </c>
    </row>
    <row r="22" spans="1:2" x14ac:dyDescent="0.35">
      <c r="A22" s="3" t="s">
        <v>44</v>
      </c>
      <c r="B22" s="3" t="s">
        <v>92</v>
      </c>
    </row>
    <row r="23" spans="1:2" x14ac:dyDescent="0.35">
      <c r="A23" s="3" t="s">
        <v>87</v>
      </c>
      <c r="B23" s="3" t="s">
        <v>93</v>
      </c>
    </row>
    <row r="24" spans="1:2" x14ac:dyDescent="0.35">
      <c r="A24" s="3" t="s">
        <v>89</v>
      </c>
      <c r="B24" s="3" t="s">
        <v>94</v>
      </c>
    </row>
    <row r="25" spans="1:2" x14ac:dyDescent="0.35">
      <c r="A25" s="3" t="s">
        <v>95</v>
      </c>
      <c r="B25" s="3" t="s">
        <v>96</v>
      </c>
    </row>
    <row r="26" spans="1:2" x14ac:dyDescent="0.35">
      <c r="A26" s="3" t="s">
        <v>97</v>
      </c>
      <c r="B26" s="3" t="s">
        <v>98</v>
      </c>
    </row>
    <row r="27" spans="1:2" x14ac:dyDescent="0.35">
      <c r="A27" s="3" t="s">
        <v>99</v>
      </c>
      <c r="B27" s="3" t="s">
        <v>100</v>
      </c>
    </row>
    <row r="28" spans="1:2" x14ac:dyDescent="0.35">
      <c r="A28" s="3" t="s">
        <v>101</v>
      </c>
      <c r="B28" s="1"/>
    </row>
    <row r="29" spans="1:2" x14ac:dyDescent="0.35">
      <c r="A29" s="3" t="s">
        <v>102</v>
      </c>
    </row>
    <row r="30" spans="1:2" x14ac:dyDescent="0.35">
      <c r="A30" s="3" t="s">
        <v>104</v>
      </c>
    </row>
    <row r="31" spans="1:2" x14ac:dyDescent="0.35">
      <c r="A31" s="3" t="s">
        <v>96</v>
      </c>
    </row>
    <row r="32" spans="1:2" x14ac:dyDescent="0.35">
      <c r="A32" s="3" t="s">
        <v>98</v>
      </c>
    </row>
    <row r="33" spans="1:63" x14ac:dyDescent="0.35">
      <c r="A33" s="3" t="s">
        <v>100</v>
      </c>
    </row>
    <row r="36" spans="1:63" x14ac:dyDescent="0.35">
      <c r="A36" s="5" t="s">
        <v>153</v>
      </c>
      <c r="AC36" s="19" t="s">
        <v>154</v>
      </c>
    </row>
    <row r="37" spans="1:63" x14ac:dyDescent="0.35">
      <c r="A37" s="3" t="s">
        <v>61</v>
      </c>
      <c r="B37" s="3" t="s">
        <v>62</v>
      </c>
      <c r="C37" s="3" t="s">
        <v>64</v>
      </c>
      <c r="D37" s="3" t="s">
        <v>66</v>
      </c>
      <c r="E37" s="3" t="s">
        <v>68</v>
      </c>
      <c r="F37" s="3" t="s">
        <v>70</v>
      </c>
      <c r="G37" s="3" t="s">
        <v>72</v>
      </c>
      <c r="H37" s="3" t="s">
        <v>73</v>
      </c>
      <c r="I37" s="3" t="s">
        <v>74</v>
      </c>
      <c r="J37" s="3" t="s">
        <v>28</v>
      </c>
      <c r="K37" s="3" t="s">
        <v>76</v>
      </c>
      <c r="L37" s="3" t="s">
        <v>78</v>
      </c>
      <c r="M37" s="3" t="s">
        <v>80</v>
      </c>
      <c r="N37" s="3" t="s">
        <v>81</v>
      </c>
      <c r="O37" s="3" t="s">
        <v>83</v>
      </c>
      <c r="P37" s="3" t="s">
        <v>85</v>
      </c>
      <c r="Q37" s="3" t="s">
        <v>44</v>
      </c>
      <c r="R37" s="3" t="s">
        <v>87</v>
      </c>
      <c r="S37" s="3" t="s">
        <v>89</v>
      </c>
      <c r="T37" s="3" t="s">
        <v>91</v>
      </c>
      <c r="U37" s="3" t="s">
        <v>92</v>
      </c>
      <c r="V37" s="3" t="s">
        <v>93</v>
      </c>
      <c r="W37" s="3" t="s">
        <v>94</v>
      </c>
      <c r="X37" s="3" t="s">
        <v>96</v>
      </c>
      <c r="Y37" s="3" t="s">
        <v>98</v>
      </c>
      <c r="Z37" s="3" t="s">
        <v>100</v>
      </c>
      <c r="AC37" s="3" t="s">
        <v>60</v>
      </c>
      <c r="AD37" s="3" t="s">
        <v>62</v>
      </c>
      <c r="AE37" s="3" t="s">
        <v>63</v>
      </c>
      <c r="AF37" s="3" t="s">
        <v>65</v>
      </c>
      <c r="AG37" s="3" t="s">
        <v>67</v>
      </c>
      <c r="AH37" s="3" t="s">
        <v>69</v>
      </c>
      <c r="AI37" s="3" t="s">
        <v>71</v>
      </c>
      <c r="AJ37" s="3" t="s">
        <v>20</v>
      </c>
      <c r="AK37" s="3" t="s">
        <v>66</v>
      </c>
      <c r="AL37" s="3" t="s">
        <v>68</v>
      </c>
      <c r="AM37" s="3" t="s">
        <v>75</v>
      </c>
      <c r="AN37" s="3" t="s">
        <v>77</v>
      </c>
      <c r="AO37" s="3" t="s">
        <v>79</v>
      </c>
      <c r="AP37" s="3" t="s">
        <v>28</v>
      </c>
      <c r="AQ37" s="3" t="s">
        <v>82</v>
      </c>
      <c r="AR37" s="3" t="s">
        <v>84</v>
      </c>
      <c r="AS37" s="3" t="s">
        <v>38</v>
      </c>
      <c r="AT37" s="3" t="s">
        <v>86</v>
      </c>
      <c r="AU37" s="3" t="s">
        <v>88</v>
      </c>
      <c r="AV37" s="3" t="s">
        <v>90</v>
      </c>
      <c r="AW37" s="3" t="s">
        <v>44</v>
      </c>
      <c r="AX37" s="3" t="s">
        <v>87</v>
      </c>
      <c r="AY37" s="3" t="s">
        <v>89</v>
      </c>
      <c r="AZ37" s="3" t="s">
        <v>95</v>
      </c>
      <c r="BA37" s="3" t="s">
        <v>97</v>
      </c>
      <c r="BB37" s="3" t="s">
        <v>99</v>
      </c>
      <c r="BC37" s="3" t="s">
        <v>101</v>
      </c>
      <c r="BD37" s="3" t="s">
        <v>102</v>
      </c>
      <c r="BE37" s="3" t="s">
        <v>104</v>
      </c>
      <c r="BF37" s="3" t="s">
        <v>96</v>
      </c>
      <c r="BG37" s="3" t="s">
        <v>98</v>
      </c>
      <c r="BH37" s="3" t="s">
        <v>100</v>
      </c>
      <c r="BJ37">
        <v>2020</v>
      </c>
      <c r="BK37">
        <v>2021</v>
      </c>
    </row>
    <row r="38" spans="1:63" x14ac:dyDescent="0.35">
      <c r="A38" s="8" t="s">
        <v>21</v>
      </c>
      <c r="B38" s="8" t="s">
        <v>21</v>
      </c>
      <c r="C38" s="8" t="s">
        <v>21</v>
      </c>
      <c r="D38" s="8" t="s">
        <v>21</v>
      </c>
      <c r="E38" s="8" t="s">
        <v>21</v>
      </c>
      <c r="F38" s="8" t="s">
        <v>21</v>
      </c>
      <c r="G38" s="8" t="s">
        <v>21</v>
      </c>
      <c r="H38" s="4" t="s">
        <v>21</v>
      </c>
      <c r="I38" s="4" t="s">
        <v>21</v>
      </c>
      <c r="J38" s="8" t="s">
        <v>29</v>
      </c>
      <c r="K38" s="8" t="s">
        <v>29</v>
      </c>
      <c r="L38" s="8" t="s">
        <v>29</v>
      </c>
      <c r="M38" s="8" t="s">
        <v>29</v>
      </c>
      <c r="N38" s="8" t="s">
        <v>29</v>
      </c>
      <c r="O38" s="8" t="s">
        <v>29</v>
      </c>
      <c r="P38" s="8" t="s">
        <v>29</v>
      </c>
      <c r="Q38" s="8" t="s">
        <v>29</v>
      </c>
      <c r="R38" s="8" t="s">
        <v>29</v>
      </c>
      <c r="S38" s="8" t="s">
        <v>29</v>
      </c>
      <c r="T38" s="8" t="s">
        <v>29</v>
      </c>
      <c r="U38" s="8" t="s">
        <v>29</v>
      </c>
      <c r="V38" s="8" t="s">
        <v>29</v>
      </c>
      <c r="W38" s="8" t="s">
        <v>29</v>
      </c>
      <c r="X38" s="8" t="s">
        <v>29</v>
      </c>
      <c r="Y38" s="8" t="s">
        <v>29</v>
      </c>
      <c r="Z38" s="8" t="s">
        <v>29</v>
      </c>
      <c r="AC38" s="8" t="s">
        <v>21</v>
      </c>
      <c r="AD38" s="8" t="s">
        <v>21</v>
      </c>
      <c r="AE38" s="8" t="s">
        <v>21</v>
      </c>
      <c r="AF38" s="8" t="s">
        <v>21</v>
      </c>
      <c r="AG38" s="8" t="s">
        <v>21</v>
      </c>
      <c r="AH38" s="8" t="s">
        <v>21</v>
      </c>
      <c r="AI38" s="8" t="s">
        <v>21</v>
      </c>
      <c r="AJ38" s="8" t="s">
        <v>21</v>
      </c>
      <c r="AK38" s="8" t="s">
        <v>21</v>
      </c>
      <c r="AL38" s="8" t="s">
        <v>21</v>
      </c>
      <c r="AM38" s="8" t="s">
        <v>21</v>
      </c>
      <c r="AN38" s="8" t="s">
        <v>21</v>
      </c>
      <c r="AO38" s="4" t="s">
        <v>21</v>
      </c>
      <c r="AP38" s="8" t="s">
        <v>29</v>
      </c>
      <c r="AQ38" s="8" t="s">
        <v>29</v>
      </c>
      <c r="AR38" s="8" t="s">
        <v>29</v>
      </c>
      <c r="AS38" s="8" t="s">
        <v>29</v>
      </c>
      <c r="AT38" s="8" t="s">
        <v>29</v>
      </c>
      <c r="AU38" s="8" t="s">
        <v>29</v>
      </c>
      <c r="AV38" s="8" t="s">
        <v>29</v>
      </c>
      <c r="AW38" s="8" t="s">
        <v>29</v>
      </c>
      <c r="AX38" s="8" t="s">
        <v>29</v>
      </c>
      <c r="AY38" s="8" t="s">
        <v>29</v>
      </c>
      <c r="AZ38" s="8" t="s">
        <v>29</v>
      </c>
      <c r="BA38" s="8" t="s">
        <v>29</v>
      </c>
      <c r="BB38" s="8" t="s">
        <v>29</v>
      </c>
      <c r="BC38" s="8" t="s">
        <v>29</v>
      </c>
      <c r="BD38" s="8" t="s">
        <v>29</v>
      </c>
      <c r="BE38" s="8" t="s">
        <v>29</v>
      </c>
      <c r="BF38" s="8" t="s">
        <v>29</v>
      </c>
      <c r="BG38" s="8" t="s">
        <v>29</v>
      </c>
      <c r="BH38" s="8" t="s">
        <v>29</v>
      </c>
      <c r="BJ38" s="3" t="s">
        <v>155</v>
      </c>
      <c r="BK38" s="3" t="s">
        <v>155</v>
      </c>
    </row>
    <row r="39" spans="1:63" x14ac:dyDescent="0.35">
      <c r="J39" s="8" t="s">
        <v>35</v>
      </c>
      <c r="K39" s="8" t="s">
        <v>35</v>
      </c>
      <c r="L39" s="8" t="s">
        <v>35</v>
      </c>
      <c r="M39" s="8" t="s">
        <v>35</v>
      </c>
      <c r="N39" s="8" t="s">
        <v>35</v>
      </c>
      <c r="O39" s="8" t="s">
        <v>35</v>
      </c>
      <c r="P39" s="8" t="s">
        <v>35</v>
      </c>
      <c r="Q39" s="8" t="s">
        <v>35</v>
      </c>
      <c r="R39" s="8" t="s">
        <v>35</v>
      </c>
      <c r="S39" s="8" t="s">
        <v>35</v>
      </c>
      <c r="T39" s="8" t="s">
        <v>35</v>
      </c>
      <c r="U39" s="8" t="s">
        <v>35</v>
      </c>
      <c r="V39" s="8" t="s">
        <v>35</v>
      </c>
      <c r="W39" s="8" t="s">
        <v>35</v>
      </c>
      <c r="X39" s="8" t="s">
        <v>35</v>
      </c>
      <c r="Y39" s="8" t="s">
        <v>35</v>
      </c>
      <c r="Z39" s="8" t="s">
        <v>35</v>
      </c>
      <c r="AP39" s="8" t="s">
        <v>35</v>
      </c>
      <c r="AQ39" s="8" t="s">
        <v>35</v>
      </c>
      <c r="AR39" s="8" t="s">
        <v>35</v>
      </c>
      <c r="AS39" s="8" t="s">
        <v>35</v>
      </c>
      <c r="AT39" s="8" t="s">
        <v>35</v>
      </c>
      <c r="AU39" s="8" t="s">
        <v>35</v>
      </c>
      <c r="AV39" s="8" t="s">
        <v>35</v>
      </c>
      <c r="AW39" s="8" t="s">
        <v>35</v>
      </c>
      <c r="AX39" s="8" t="s">
        <v>35</v>
      </c>
      <c r="AY39" s="8" t="s">
        <v>35</v>
      </c>
      <c r="AZ39" s="8" t="s">
        <v>35</v>
      </c>
      <c r="BA39" s="8" t="s">
        <v>35</v>
      </c>
      <c r="BB39" s="8" t="s">
        <v>35</v>
      </c>
      <c r="BC39" s="8" t="s">
        <v>35</v>
      </c>
      <c r="BD39" s="8" t="s">
        <v>35</v>
      </c>
      <c r="BE39" s="8" t="s">
        <v>35</v>
      </c>
      <c r="BF39" s="8" t="s">
        <v>35</v>
      </c>
      <c r="BG39" s="8" t="s">
        <v>35</v>
      </c>
      <c r="BH39" s="8" t="s">
        <v>35</v>
      </c>
      <c r="BJ39" s="3" t="s">
        <v>156</v>
      </c>
      <c r="BK39" s="3" t="s">
        <v>156</v>
      </c>
    </row>
    <row r="40" spans="1:63" x14ac:dyDescent="0.35">
      <c r="BJ40" s="3" t="s">
        <v>157</v>
      </c>
      <c r="BK40" s="3" t="s">
        <v>157</v>
      </c>
    </row>
    <row r="41" spans="1:63" x14ac:dyDescent="0.35">
      <c r="BJ41" s="3" t="s">
        <v>158</v>
      </c>
      <c r="BK41" s="3" t="s">
        <v>158</v>
      </c>
    </row>
    <row r="42" spans="1:63" x14ac:dyDescent="0.35">
      <c r="BJ42" s="3" t="s">
        <v>159</v>
      </c>
      <c r="BK42" s="3" t="s">
        <v>159</v>
      </c>
    </row>
    <row r="43" spans="1:63" x14ac:dyDescent="0.35">
      <c r="BJ43" s="3" t="s">
        <v>160</v>
      </c>
      <c r="BK43" s="3" t="s">
        <v>160</v>
      </c>
    </row>
    <row r="44" spans="1:63" x14ac:dyDescent="0.35">
      <c r="BJ44" s="3" t="s">
        <v>161</v>
      </c>
      <c r="BK44" s="3" t="s">
        <v>161</v>
      </c>
    </row>
    <row r="45" spans="1:63" x14ac:dyDescent="0.35">
      <c r="BJ45" s="3" t="s">
        <v>162</v>
      </c>
      <c r="BK45" s="3" t="s">
        <v>162</v>
      </c>
    </row>
    <row r="46" spans="1:63" x14ac:dyDescent="0.35">
      <c r="BJ46" s="3" t="s">
        <v>163</v>
      </c>
      <c r="BK46" s="3" t="s">
        <v>163</v>
      </c>
    </row>
    <row r="47" spans="1:63" x14ac:dyDescent="0.35">
      <c r="BJ47" s="3" t="s">
        <v>164</v>
      </c>
      <c r="BK47" s="3" t="s">
        <v>164</v>
      </c>
    </row>
    <row r="48" spans="1:63" x14ac:dyDescent="0.35">
      <c r="BJ48" s="3" t="s">
        <v>165</v>
      </c>
      <c r="BK48" s="3" t="s">
        <v>165</v>
      </c>
    </row>
    <row r="49" spans="62:63" x14ac:dyDescent="0.35">
      <c r="BJ49" s="3" t="s">
        <v>166</v>
      </c>
      <c r="BK49" s="3" t="s">
        <v>166</v>
      </c>
    </row>
    <row r="50" spans="62:63" x14ac:dyDescent="0.35">
      <c r="BJ50" s="3" t="s">
        <v>167</v>
      </c>
      <c r="BK50" s="3" t="s">
        <v>167</v>
      </c>
    </row>
    <row r="51" spans="62:63" x14ac:dyDescent="0.35">
      <c r="BJ51" s="3" t="s">
        <v>168</v>
      </c>
      <c r="BK51" s="3" t="s">
        <v>168</v>
      </c>
    </row>
    <row r="52" spans="62:63" x14ac:dyDescent="0.35">
      <c r="BJ52" s="3" t="s">
        <v>169</v>
      </c>
      <c r="BK52" s="3" t="s">
        <v>169</v>
      </c>
    </row>
    <row r="53" spans="62:63" x14ac:dyDescent="0.35">
      <c r="BJ53" s="3" t="s">
        <v>170</v>
      </c>
      <c r="BK53" s="3" t="s">
        <v>170</v>
      </c>
    </row>
    <row r="54" spans="62:63" x14ac:dyDescent="0.35">
      <c r="BJ54" s="3" t="s">
        <v>171</v>
      </c>
      <c r="BK54" s="3" t="s">
        <v>171</v>
      </c>
    </row>
    <row r="55" spans="62:63" x14ac:dyDescent="0.35">
      <c r="BJ55" s="3" t="s">
        <v>172</v>
      </c>
      <c r="BK55" s="3" t="s">
        <v>172</v>
      </c>
    </row>
    <row r="56" spans="62:63" x14ac:dyDescent="0.35">
      <c r="BJ56" s="3" t="s">
        <v>173</v>
      </c>
      <c r="BK56" s="3" t="s">
        <v>173</v>
      </c>
    </row>
    <row r="57" spans="62:63" x14ac:dyDescent="0.35">
      <c r="BJ57" s="3" t="s">
        <v>174</v>
      </c>
      <c r="BK57" s="3" t="s">
        <v>174</v>
      </c>
    </row>
    <row r="58" spans="62:63" x14ac:dyDescent="0.35">
      <c r="BJ58" s="3" t="s">
        <v>175</v>
      </c>
      <c r="BK58" s="3" t="s">
        <v>175</v>
      </c>
    </row>
    <row r="59" spans="62:63" x14ac:dyDescent="0.35">
      <c r="BJ59" s="3" t="s">
        <v>176</v>
      </c>
      <c r="BK59" s="3" t="s">
        <v>176</v>
      </c>
    </row>
    <row r="60" spans="62:63" x14ac:dyDescent="0.35">
      <c r="BJ60" s="3" t="s">
        <v>177</v>
      </c>
      <c r="BK60" s="3" t="s">
        <v>177</v>
      </c>
    </row>
    <row r="61" spans="62:63" x14ac:dyDescent="0.35">
      <c r="BJ61" s="3" t="s">
        <v>178</v>
      </c>
      <c r="BK61" s="3" t="s">
        <v>178</v>
      </c>
    </row>
    <row r="62" spans="62:63" x14ac:dyDescent="0.35">
      <c r="BJ62" s="3" t="s">
        <v>179</v>
      </c>
      <c r="BK62" s="3" t="s">
        <v>179</v>
      </c>
    </row>
    <row r="63" spans="62:63" x14ac:dyDescent="0.35">
      <c r="BJ63" s="3" t="s">
        <v>180</v>
      </c>
      <c r="BK63" s="3" t="s">
        <v>180</v>
      </c>
    </row>
    <row r="64" spans="62:63" x14ac:dyDescent="0.35">
      <c r="BJ64" s="3" t="s">
        <v>181</v>
      </c>
      <c r="BK64" s="3" t="s">
        <v>181</v>
      </c>
    </row>
    <row r="65" spans="2:63" x14ac:dyDescent="0.35">
      <c r="BJ65" s="3" t="s">
        <v>182</v>
      </c>
      <c r="BK65" s="3" t="s">
        <v>182</v>
      </c>
    </row>
    <row r="66" spans="2:63" x14ac:dyDescent="0.35">
      <c r="B66" s="7"/>
      <c r="BJ66" s="3" t="s">
        <v>183</v>
      </c>
      <c r="BK66" s="3" t="s">
        <v>183</v>
      </c>
    </row>
    <row r="67" spans="2:63" x14ac:dyDescent="0.35">
      <c r="BJ67" s="3" t="s">
        <v>184</v>
      </c>
      <c r="BK67" s="3" t="s">
        <v>184</v>
      </c>
    </row>
    <row r="68" spans="2:63" x14ac:dyDescent="0.35">
      <c r="BJ68" s="3" t="s">
        <v>185</v>
      </c>
      <c r="BK68" s="3" t="s">
        <v>185</v>
      </c>
    </row>
    <row r="69" spans="2:63" x14ac:dyDescent="0.35">
      <c r="BJ69" s="3" t="s">
        <v>186</v>
      </c>
      <c r="BK69" s="3" t="s">
        <v>186</v>
      </c>
    </row>
  </sheetData>
  <sortState xmlns:xlrd2="http://schemas.microsoft.com/office/spreadsheetml/2017/richdata2" ref="D3:D11">
    <sortCondition ref="D3:D11"/>
  </sortState>
  <pageMargins left="0.511811024" right="0.511811024" top="0.78740157499999996" bottom="0.78740157499999996" header="0.31496062000000002" footer="0.31496062000000002"/>
  <pageSetup paperSize="9" orientation="portrait" verticalDpi="598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B39"/>
  <sheetViews>
    <sheetView topLeftCell="A13" workbookViewId="0">
      <selection activeCell="A33" sqref="A33"/>
    </sheetView>
  </sheetViews>
  <sheetFormatPr defaultColWidth="9.1796875" defaultRowHeight="12.5" x14ac:dyDescent="0.35"/>
  <cols>
    <col min="1" max="1" width="22.81640625" style="20" customWidth="1"/>
    <col min="2" max="2" width="164.453125" style="20" customWidth="1"/>
    <col min="3" max="16384" width="9.1796875" style="20"/>
  </cols>
  <sheetData>
    <row r="1" spans="1:2" ht="13" x14ac:dyDescent="0.35">
      <c r="A1" s="27" t="s">
        <v>187</v>
      </c>
      <c r="B1" s="27" t="s">
        <v>188</v>
      </c>
    </row>
    <row r="2" spans="1:2" s="22" customFormat="1" x14ac:dyDescent="0.35">
      <c r="A2" s="21" t="s">
        <v>189</v>
      </c>
    </row>
    <row r="3" spans="1:2" x14ac:dyDescent="0.35">
      <c r="A3" s="20" t="s">
        <v>190</v>
      </c>
      <c r="B3" s="20" t="s">
        <v>191</v>
      </c>
    </row>
    <row r="4" spans="1:2" x14ac:dyDescent="0.35">
      <c r="A4" s="20" t="s">
        <v>192</v>
      </c>
      <c r="B4" s="20" t="s">
        <v>193</v>
      </c>
    </row>
    <row r="5" spans="1:2" x14ac:dyDescent="0.35">
      <c r="A5" s="20" t="s">
        <v>194</v>
      </c>
      <c r="B5" s="20" t="s">
        <v>195</v>
      </c>
    </row>
    <row r="6" spans="1:2" x14ac:dyDescent="0.35">
      <c r="A6" s="20" t="s">
        <v>196</v>
      </c>
      <c r="B6" s="20" t="s">
        <v>197</v>
      </c>
    </row>
    <row r="7" spans="1:2" x14ac:dyDescent="0.35">
      <c r="A7" s="20" t="s">
        <v>198</v>
      </c>
      <c r="B7" s="20" t="s">
        <v>199</v>
      </c>
    </row>
    <row r="8" spans="1:2" x14ac:dyDescent="0.35">
      <c r="A8" s="20" t="s">
        <v>200</v>
      </c>
      <c r="B8" s="20" t="s">
        <v>201</v>
      </c>
    </row>
    <row r="9" spans="1:2" x14ac:dyDescent="0.35">
      <c r="A9" s="23" t="s">
        <v>202</v>
      </c>
      <c r="B9" s="23" t="s">
        <v>203</v>
      </c>
    </row>
    <row r="10" spans="1:2" x14ac:dyDescent="0.35">
      <c r="A10" s="23" t="s">
        <v>204</v>
      </c>
      <c r="B10" s="23" t="s">
        <v>205</v>
      </c>
    </row>
    <row r="11" spans="1:2" ht="25" x14ac:dyDescent="0.35">
      <c r="A11" s="20" t="s">
        <v>206</v>
      </c>
      <c r="B11" s="24" t="s">
        <v>207</v>
      </c>
    </row>
    <row r="12" spans="1:2" x14ac:dyDescent="0.35">
      <c r="A12" s="23" t="s">
        <v>208</v>
      </c>
      <c r="B12" s="23" t="s">
        <v>209</v>
      </c>
    </row>
    <row r="13" spans="1:2" x14ac:dyDescent="0.35">
      <c r="A13" s="20" t="s">
        <v>210</v>
      </c>
      <c r="B13" s="20" t="s">
        <v>211</v>
      </c>
    </row>
    <row r="14" spans="1:2" x14ac:dyDescent="0.35">
      <c r="A14" s="20" t="s">
        <v>212</v>
      </c>
      <c r="B14" s="20" t="s">
        <v>213</v>
      </c>
    </row>
    <row r="15" spans="1:2" x14ac:dyDescent="0.35">
      <c r="A15" s="20" t="s">
        <v>214</v>
      </c>
      <c r="B15" s="20" t="s">
        <v>215</v>
      </c>
    </row>
    <row r="17" spans="1:2" x14ac:dyDescent="0.35">
      <c r="A17" s="25" t="s">
        <v>216</v>
      </c>
    </row>
    <row r="18" spans="1:2" x14ac:dyDescent="0.35">
      <c r="A18" s="20" t="s">
        <v>190</v>
      </c>
      <c r="B18" s="20" t="s">
        <v>217</v>
      </c>
    </row>
    <row r="19" spans="1:2" x14ac:dyDescent="0.35">
      <c r="A19" s="20" t="s">
        <v>192</v>
      </c>
      <c r="B19" s="20" t="s">
        <v>218</v>
      </c>
    </row>
    <row r="20" spans="1:2" x14ac:dyDescent="0.35">
      <c r="A20" s="23" t="s">
        <v>194</v>
      </c>
      <c r="B20" s="23" t="s">
        <v>195</v>
      </c>
    </row>
    <row r="21" spans="1:2" x14ac:dyDescent="0.35">
      <c r="A21" s="20" t="s">
        <v>196</v>
      </c>
      <c r="B21" s="20" t="s">
        <v>197</v>
      </c>
    </row>
    <row r="22" spans="1:2" x14ac:dyDescent="0.35">
      <c r="A22" s="20" t="s">
        <v>198</v>
      </c>
      <c r="B22" s="20" t="s">
        <v>199</v>
      </c>
    </row>
    <row r="23" spans="1:2" x14ac:dyDescent="0.35">
      <c r="A23" s="20" t="s">
        <v>200</v>
      </c>
      <c r="B23" s="20" t="s">
        <v>201</v>
      </c>
    </row>
    <row r="24" spans="1:2" x14ac:dyDescent="0.35">
      <c r="A24" s="23" t="s">
        <v>202</v>
      </c>
      <c r="B24" s="23" t="s">
        <v>203</v>
      </c>
    </row>
    <row r="25" spans="1:2" x14ac:dyDescent="0.35">
      <c r="A25" s="23" t="s">
        <v>204</v>
      </c>
      <c r="B25" s="23" t="s">
        <v>205</v>
      </c>
    </row>
    <row r="26" spans="1:2" ht="25" x14ac:dyDescent="0.35">
      <c r="A26" s="20" t="s">
        <v>206</v>
      </c>
      <c r="B26" s="24" t="s">
        <v>207</v>
      </c>
    </row>
    <row r="27" spans="1:2" x14ac:dyDescent="0.35">
      <c r="A27" s="20" t="s">
        <v>208</v>
      </c>
      <c r="B27" s="20" t="s">
        <v>209</v>
      </c>
    </row>
    <row r="28" spans="1:2" x14ac:dyDescent="0.35">
      <c r="A28" s="20" t="s">
        <v>210</v>
      </c>
      <c r="B28" s="20" t="s">
        <v>211</v>
      </c>
    </row>
    <row r="29" spans="1:2" x14ac:dyDescent="0.35">
      <c r="A29" s="23" t="s">
        <v>212</v>
      </c>
      <c r="B29" s="23" t="s">
        <v>213</v>
      </c>
    </row>
    <row r="30" spans="1:2" x14ac:dyDescent="0.35">
      <c r="A30" s="23" t="s">
        <v>214</v>
      </c>
      <c r="B30" s="23" t="s">
        <v>215</v>
      </c>
    </row>
    <row r="32" spans="1:2" x14ac:dyDescent="0.35">
      <c r="A32" s="25" t="s">
        <v>219</v>
      </c>
      <c r="B32" s="26" t="s">
        <v>220</v>
      </c>
    </row>
    <row r="34" spans="1:2" x14ac:dyDescent="0.35">
      <c r="A34" s="20" t="s">
        <v>190</v>
      </c>
      <c r="B34" s="20" t="s">
        <v>191</v>
      </c>
    </row>
    <row r="35" spans="1:2" x14ac:dyDescent="0.35">
      <c r="A35" s="20" t="s">
        <v>221</v>
      </c>
      <c r="B35" s="20" t="s">
        <v>222</v>
      </c>
    </row>
    <row r="36" spans="1:2" x14ac:dyDescent="0.35">
      <c r="A36" s="20" t="s">
        <v>223</v>
      </c>
      <c r="B36" s="20" t="s">
        <v>224</v>
      </c>
    </row>
    <row r="37" spans="1:2" x14ac:dyDescent="0.35">
      <c r="A37" s="20" t="s">
        <v>200</v>
      </c>
      <c r="B37" s="20" t="s">
        <v>217</v>
      </c>
    </row>
    <row r="38" spans="1:2" x14ac:dyDescent="0.35">
      <c r="A38" s="20" t="s">
        <v>225</v>
      </c>
      <c r="B38" s="20" t="s">
        <v>226</v>
      </c>
    </row>
    <row r="39" spans="1:2" x14ac:dyDescent="0.35">
      <c r="A39" s="20" t="s">
        <v>227</v>
      </c>
      <c r="B39" s="20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N33"/>
  <sheetViews>
    <sheetView showGridLines="0" zoomScale="175" zoomScaleNormal="175" workbookViewId="0">
      <selection activeCell="J8" sqref="J8"/>
    </sheetView>
  </sheetViews>
  <sheetFormatPr defaultRowHeight="14.5" x14ac:dyDescent="0.35"/>
  <cols>
    <col min="1" max="1" width="6.7265625" customWidth="1"/>
    <col min="2" max="2" width="6.7265625" style="10" customWidth="1"/>
    <col min="3" max="3" width="9" customWidth="1"/>
    <col min="4" max="4" width="4.7265625" customWidth="1"/>
    <col min="5" max="6" width="6.7265625" style="28" customWidth="1"/>
    <col min="7" max="7" width="11" style="28" customWidth="1"/>
    <col min="8" max="8" width="9" style="28" customWidth="1"/>
    <col min="9" max="9" width="7" customWidth="1"/>
    <col min="10" max="11" width="6.26953125" bestFit="1" customWidth="1"/>
    <col min="12" max="12" width="6.1796875" customWidth="1"/>
    <col min="13" max="14" width="6.26953125" bestFit="1" customWidth="1"/>
  </cols>
  <sheetData>
    <row r="1" spans="1:14" x14ac:dyDescent="0.35">
      <c r="A1" s="30" t="s">
        <v>229</v>
      </c>
      <c r="B1" s="31" t="s">
        <v>230</v>
      </c>
      <c r="C1" t="s">
        <v>231</v>
      </c>
      <c r="E1" s="32" t="s">
        <v>229</v>
      </c>
      <c r="F1" s="33" t="s">
        <v>230</v>
      </c>
      <c r="G1" s="28" t="s">
        <v>231</v>
      </c>
      <c r="H1" s="28" t="s">
        <v>232</v>
      </c>
      <c r="J1" t="s">
        <v>230</v>
      </c>
      <c r="K1" t="s">
        <v>229</v>
      </c>
      <c r="M1" t="s">
        <v>230</v>
      </c>
      <c r="N1" t="s">
        <v>229</v>
      </c>
    </row>
    <row r="2" spans="1:14" x14ac:dyDescent="0.35">
      <c r="A2" s="34" t="s">
        <v>155</v>
      </c>
      <c r="B2" s="35" t="s">
        <v>160</v>
      </c>
      <c r="C2" s="34"/>
      <c r="D2" s="34"/>
      <c r="E2" s="29" t="s">
        <v>155</v>
      </c>
      <c r="F2" s="36" t="s">
        <v>160</v>
      </c>
      <c r="G2" s="29"/>
      <c r="H2" s="29"/>
      <c r="I2" s="11"/>
      <c r="J2" t="s">
        <v>155</v>
      </c>
      <c r="K2" t="s">
        <v>166</v>
      </c>
      <c r="M2" t="s">
        <v>155</v>
      </c>
      <c r="N2" t="s">
        <v>166</v>
      </c>
    </row>
    <row r="3" spans="1:14" x14ac:dyDescent="0.35">
      <c r="A3" s="34" t="s">
        <v>156</v>
      </c>
      <c r="B3" s="35" t="s">
        <v>156</v>
      </c>
      <c r="C3" s="34"/>
      <c r="D3" s="34"/>
      <c r="E3" s="29" t="s">
        <v>156</v>
      </c>
      <c r="F3" s="36" t="s">
        <v>156</v>
      </c>
      <c r="G3" s="29" t="s">
        <v>159</v>
      </c>
      <c r="H3" s="29" t="s">
        <v>161</v>
      </c>
      <c r="I3" s="29"/>
      <c r="J3" t="s">
        <v>156</v>
      </c>
      <c r="K3" t="s">
        <v>156</v>
      </c>
      <c r="M3" t="s">
        <v>156</v>
      </c>
      <c r="N3" t="s">
        <v>156</v>
      </c>
    </row>
    <row r="4" spans="1:14" x14ac:dyDescent="0.35">
      <c r="A4" s="34" t="s">
        <v>162</v>
      </c>
      <c r="B4" s="35" t="s">
        <v>162</v>
      </c>
      <c r="C4" s="34"/>
      <c r="D4" s="34"/>
      <c r="E4" s="29" t="s">
        <v>162</v>
      </c>
      <c r="F4" s="36" t="s">
        <v>162</v>
      </c>
      <c r="G4" s="29"/>
      <c r="H4" s="29"/>
      <c r="I4" s="29"/>
      <c r="J4" t="s">
        <v>157</v>
      </c>
      <c r="K4" t="s">
        <v>165</v>
      </c>
      <c r="M4" t="s">
        <v>157</v>
      </c>
      <c r="N4" t="s">
        <v>165</v>
      </c>
    </row>
    <row r="5" spans="1:14" x14ac:dyDescent="0.35">
      <c r="A5" s="34" t="s">
        <v>163</v>
      </c>
      <c r="B5" s="35" t="s">
        <v>163</v>
      </c>
      <c r="C5" s="34"/>
      <c r="D5" s="34"/>
      <c r="E5" s="29" t="s">
        <v>163</v>
      </c>
      <c r="F5" s="36" t="s">
        <v>163</v>
      </c>
      <c r="G5" s="29"/>
      <c r="H5" s="29"/>
      <c r="I5" s="29"/>
      <c r="J5" t="s">
        <v>158</v>
      </c>
      <c r="K5" t="s">
        <v>166</v>
      </c>
      <c r="M5" t="s">
        <v>158</v>
      </c>
      <c r="N5" t="s">
        <v>166</v>
      </c>
    </row>
    <row r="6" spans="1:14" x14ac:dyDescent="0.35">
      <c r="A6" s="34" t="s">
        <v>164</v>
      </c>
      <c r="B6" s="35" t="s">
        <v>164</v>
      </c>
      <c r="C6" s="34"/>
      <c r="D6" s="34"/>
      <c r="E6" s="29" t="s">
        <v>164</v>
      </c>
      <c r="F6" s="36" t="s">
        <v>164</v>
      </c>
      <c r="G6" s="29"/>
      <c r="H6" s="29"/>
      <c r="I6" s="29"/>
      <c r="J6" t="s">
        <v>159</v>
      </c>
      <c r="K6" t="s">
        <v>178</v>
      </c>
      <c r="M6" t="s">
        <v>159</v>
      </c>
      <c r="N6" t="s">
        <v>156</v>
      </c>
    </row>
    <row r="7" spans="1:14" x14ac:dyDescent="0.35">
      <c r="A7" s="34" t="s">
        <v>165</v>
      </c>
      <c r="B7" s="35" t="s">
        <v>157</v>
      </c>
      <c r="D7" s="34"/>
      <c r="E7" s="29" t="s">
        <v>165</v>
      </c>
      <c r="F7" s="36" t="s">
        <v>157</v>
      </c>
      <c r="G7" s="29" t="s">
        <v>165</v>
      </c>
      <c r="H7" s="29"/>
      <c r="I7" s="29"/>
      <c r="J7" t="s">
        <v>160</v>
      </c>
      <c r="K7" t="s">
        <v>155</v>
      </c>
      <c r="M7" t="s">
        <v>160</v>
      </c>
      <c r="N7" t="s">
        <v>155</v>
      </c>
    </row>
    <row r="8" spans="1:14" x14ac:dyDescent="0.35">
      <c r="A8" s="34" t="s">
        <v>165</v>
      </c>
      <c r="B8" s="34" t="s">
        <v>165</v>
      </c>
      <c r="D8" s="34"/>
      <c r="E8" s="29" t="s">
        <v>166</v>
      </c>
      <c r="F8" s="36" t="s">
        <v>155</v>
      </c>
      <c r="G8" s="29" t="s">
        <v>158</v>
      </c>
      <c r="H8" s="29" t="s">
        <v>181</v>
      </c>
      <c r="I8" s="29"/>
      <c r="J8" t="s">
        <v>161</v>
      </c>
      <c r="K8" t="s">
        <v>169</v>
      </c>
      <c r="M8" t="s">
        <v>161</v>
      </c>
      <c r="N8" t="s">
        <v>156</v>
      </c>
    </row>
    <row r="9" spans="1:14" x14ac:dyDescent="0.35">
      <c r="A9" s="34" t="s">
        <v>166</v>
      </c>
      <c r="B9" s="35" t="s">
        <v>155</v>
      </c>
      <c r="C9" s="34" t="s">
        <v>158</v>
      </c>
      <c r="D9" s="34"/>
      <c r="E9" s="29" t="s">
        <v>167</v>
      </c>
      <c r="F9" s="36" t="s">
        <v>166</v>
      </c>
      <c r="G9" s="29"/>
      <c r="H9" s="29"/>
      <c r="I9" s="29"/>
      <c r="J9" t="s">
        <v>162</v>
      </c>
      <c r="K9" t="s">
        <v>162</v>
      </c>
      <c r="M9" t="s">
        <v>162</v>
      </c>
      <c r="N9" t="s">
        <v>162</v>
      </c>
    </row>
    <row r="10" spans="1:14" x14ac:dyDescent="0.35">
      <c r="A10" s="34" t="s">
        <v>167</v>
      </c>
      <c r="B10" s="35" t="s">
        <v>166</v>
      </c>
      <c r="C10" s="34"/>
      <c r="D10" s="34"/>
      <c r="E10" s="29" t="s">
        <v>233</v>
      </c>
      <c r="F10" s="36" t="s">
        <v>167</v>
      </c>
      <c r="G10" s="29"/>
      <c r="H10" s="29"/>
      <c r="I10" s="29"/>
      <c r="J10" t="s">
        <v>163</v>
      </c>
      <c r="K10" t="s">
        <v>163</v>
      </c>
      <c r="M10" t="s">
        <v>163</v>
      </c>
      <c r="N10" t="s">
        <v>163</v>
      </c>
    </row>
    <row r="11" spans="1:14" x14ac:dyDescent="0.35">
      <c r="A11" s="34" t="s">
        <v>233</v>
      </c>
      <c r="B11" s="35" t="s">
        <v>167</v>
      </c>
      <c r="C11" s="34"/>
      <c r="D11" s="34"/>
      <c r="E11" s="29" t="s">
        <v>168</v>
      </c>
      <c r="F11" s="36" t="s">
        <v>168</v>
      </c>
      <c r="G11" s="29"/>
      <c r="H11" s="29"/>
      <c r="I11" s="29"/>
      <c r="J11" t="s">
        <v>164</v>
      </c>
      <c r="K11" t="s">
        <v>164</v>
      </c>
      <c r="M11" t="s">
        <v>164</v>
      </c>
      <c r="N11" t="s">
        <v>164</v>
      </c>
    </row>
    <row r="12" spans="1:14" x14ac:dyDescent="0.35">
      <c r="A12" s="34" t="s">
        <v>168</v>
      </c>
      <c r="B12" s="35" t="s">
        <v>168</v>
      </c>
      <c r="C12" s="34"/>
      <c r="D12" s="34"/>
      <c r="E12" s="29" t="s">
        <v>169</v>
      </c>
      <c r="F12" s="36"/>
      <c r="G12" s="29"/>
      <c r="H12" s="29"/>
      <c r="I12" s="29"/>
      <c r="J12" t="s">
        <v>165</v>
      </c>
      <c r="K12" t="s">
        <v>165</v>
      </c>
      <c r="M12" t="s">
        <v>165</v>
      </c>
      <c r="N12" t="s">
        <v>165</v>
      </c>
    </row>
    <row r="13" spans="1:14" x14ac:dyDescent="0.35">
      <c r="A13" s="34" t="s">
        <v>169</v>
      </c>
      <c r="B13" s="35" t="s">
        <v>161</v>
      </c>
      <c r="C13" s="34"/>
      <c r="D13" s="34"/>
      <c r="E13" s="29" t="s">
        <v>170</v>
      </c>
      <c r="F13" s="36" t="s">
        <v>169</v>
      </c>
      <c r="G13" s="29"/>
      <c r="H13" s="29"/>
      <c r="I13" s="29"/>
      <c r="J13" t="s">
        <v>166</v>
      </c>
      <c r="K13" t="s">
        <v>167</v>
      </c>
      <c r="M13" t="s">
        <v>166</v>
      </c>
      <c r="N13" t="s">
        <v>167</v>
      </c>
    </row>
    <row r="14" spans="1:14" x14ac:dyDescent="0.35">
      <c r="A14" s="34" t="s">
        <v>170</v>
      </c>
      <c r="B14" s="35" t="s">
        <v>169</v>
      </c>
      <c r="C14" s="34"/>
      <c r="D14" s="34"/>
      <c r="E14" s="29" t="s">
        <v>171</v>
      </c>
      <c r="F14" s="36" t="s">
        <v>172</v>
      </c>
      <c r="G14" s="29"/>
      <c r="H14" s="29"/>
      <c r="I14" s="29"/>
      <c r="J14" t="s">
        <v>167</v>
      </c>
      <c r="K14" t="s">
        <v>233</v>
      </c>
      <c r="M14" t="s">
        <v>167</v>
      </c>
      <c r="N14" t="s">
        <v>233</v>
      </c>
    </row>
    <row r="15" spans="1:14" x14ac:dyDescent="0.35">
      <c r="A15" s="34" t="s">
        <v>171</v>
      </c>
      <c r="B15" s="35" t="s">
        <v>172</v>
      </c>
      <c r="C15" s="34"/>
      <c r="D15" s="34"/>
      <c r="E15" s="29" t="s">
        <v>173</v>
      </c>
      <c r="F15" s="36" t="s">
        <v>171</v>
      </c>
      <c r="G15" s="29"/>
      <c r="H15" s="29"/>
      <c r="I15" s="29"/>
      <c r="J15" t="s">
        <v>168</v>
      </c>
      <c r="K15" t="s">
        <v>168</v>
      </c>
      <c r="M15" t="s">
        <v>168</v>
      </c>
      <c r="N15" t="s">
        <v>168</v>
      </c>
    </row>
    <row r="16" spans="1:14" x14ac:dyDescent="0.35">
      <c r="A16" s="34" t="s">
        <v>173</v>
      </c>
      <c r="B16" s="35" t="s">
        <v>171</v>
      </c>
      <c r="C16" s="34"/>
      <c r="D16" s="34"/>
      <c r="E16" s="29" t="s">
        <v>174</v>
      </c>
      <c r="F16" s="36" t="s">
        <v>174</v>
      </c>
      <c r="G16" s="29"/>
      <c r="H16" s="29"/>
      <c r="I16" s="29"/>
      <c r="J16" t="s">
        <v>169</v>
      </c>
      <c r="K16" t="s">
        <v>170</v>
      </c>
      <c r="M16" t="s">
        <v>169</v>
      </c>
      <c r="N16" t="s">
        <v>170</v>
      </c>
    </row>
    <row r="17" spans="1:14" x14ac:dyDescent="0.35">
      <c r="A17" s="34" t="s">
        <v>174</v>
      </c>
      <c r="B17" s="35" t="s">
        <v>174</v>
      </c>
      <c r="C17" s="34"/>
      <c r="D17" s="34"/>
      <c r="E17" s="29" t="s">
        <v>234</v>
      </c>
      <c r="F17" s="36" t="s">
        <v>173</v>
      </c>
      <c r="G17" s="29"/>
      <c r="H17" s="29"/>
      <c r="I17" s="29"/>
      <c r="J17" t="s">
        <v>170</v>
      </c>
      <c r="K17" t="s">
        <v>181</v>
      </c>
      <c r="M17" t="s">
        <v>171</v>
      </c>
      <c r="N17" t="s">
        <v>173</v>
      </c>
    </row>
    <row r="18" spans="1:14" x14ac:dyDescent="0.35">
      <c r="A18" s="34" t="s">
        <v>234</v>
      </c>
      <c r="B18" s="35" t="s">
        <v>173</v>
      </c>
      <c r="C18" s="34"/>
      <c r="D18" s="34"/>
      <c r="E18" s="29" t="s">
        <v>175</v>
      </c>
      <c r="F18" s="36" t="s">
        <v>175</v>
      </c>
      <c r="G18" s="29"/>
      <c r="H18" s="29"/>
      <c r="I18" s="29"/>
      <c r="J18" t="s">
        <v>171</v>
      </c>
      <c r="K18" t="s">
        <v>173</v>
      </c>
      <c r="M18" t="s">
        <v>172</v>
      </c>
      <c r="N18" t="s">
        <v>171</v>
      </c>
    </row>
    <row r="19" spans="1:14" x14ac:dyDescent="0.35">
      <c r="A19" s="34" t="s">
        <v>175</v>
      </c>
      <c r="B19" s="35" t="s">
        <v>175</v>
      </c>
      <c r="C19" s="34"/>
      <c r="D19" s="34"/>
      <c r="E19" s="29" t="s">
        <v>176</v>
      </c>
      <c r="F19" s="36" t="s">
        <v>176</v>
      </c>
      <c r="G19" s="29"/>
      <c r="H19" s="29"/>
      <c r="I19" s="29"/>
      <c r="J19" t="s">
        <v>172</v>
      </c>
      <c r="K19" t="s">
        <v>171</v>
      </c>
      <c r="M19" t="s">
        <v>173</v>
      </c>
      <c r="N19" t="s">
        <v>234</v>
      </c>
    </row>
    <row r="20" spans="1:14" x14ac:dyDescent="0.35">
      <c r="A20" s="34" t="s">
        <v>176</v>
      </c>
      <c r="B20" s="35" t="s">
        <v>176</v>
      </c>
      <c r="C20" s="34"/>
      <c r="D20" s="34"/>
      <c r="E20" s="29" t="s">
        <v>177</v>
      </c>
      <c r="F20" s="36" t="s">
        <v>177</v>
      </c>
      <c r="G20" s="29"/>
      <c r="H20" s="29"/>
      <c r="I20" s="29"/>
      <c r="J20" t="s">
        <v>173</v>
      </c>
      <c r="K20" t="s">
        <v>234</v>
      </c>
      <c r="M20" t="s">
        <v>174</v>
      </c>
      <c r="N20" t="s">
        <v>174</v>
      </c>
    </row>
    <row r="21" spans="1:14" x14ac:dyDescent="0.35">
      <c r="A21" s="34" t="s">
        <v>177</v>
      </c>
      <c r="B21" s="35" t="s">
        <v>177</v>
      </c>
      <c r="C21" s="34"/>
      <c r="D21" s="34"/>
      <c r="E21" s="29" t="s">
        <v>178</v>
      </c>
      <c r="F21" s="36"/>
      <c r="G21" s="29"/>
      <c r="H21" s="29"/>
      <c r="I21" s="29"/>
      <c r="J21" t="s">
        <v>174</v>
      </c>
      <c r="K21" t="s">
        <v>174</v>
      </c>
      <c r="M21" t="s">
        <v>175</v>
      </c>
      <c r="N21" t="s">
        <v>175</v>
      </c>
    </row>
    <row r="22" spans="1:14" x14ac:dyDescent="0.35">
      <c r="A22" s="34" t="s">
        <v>178</v>
      </c>
      <c r="B22" s="35" t="s">
        <v>159</v>
      </c>
      <c r="C22" s="34" t="s">
        <v>179</v>
      </c>
      <c r="D22" s="34"/>
      <c r="E22" s="29" t="s">
        <v>179</v>
      </c>
      <c r="F22" s="36" t="s">
        <v>179</v>
      </c>
      <c r="G22" s="29"/>
      <c r="H22" s="29"/>
      <c r="I22" s="29"/>
      <c r="J22" t="s">
        <v>175</v>
      </c>
      <c r="K22" t="s">
        <v>175</v>
      </c>
      <c r="M22" t="s">
        <v>176</v>
      </c>
      <c r="N22" t="s">
        <v>176</v>
      </c>
    </row>
    <row r="23" spans="1:14" x14ac:dyDescent="0.35">
      <c r="A23" s="34" t="s">
        <v>179</v>
      </c>
      <c r="B23" s="35" t="s">
        <v>178</v>
      </c>
      <c r="C23" s="34" t="s">
        <v>180</v>
      </c>
      <c r="D23" s="34"/>
      <c r="E23" s="29" t="s">
        <v>181</v>
      </c>
      <c r="F23" s="36" t="s">
        <v>182</v>
      </c>
      <c r="G23" s="29"/>
      <c r="H23" s="29"/>
      <c r="I23" s="29"/>
      <c r="J23" t="s">
        <v>176</v>
      </c>
      <c r="K23" t="s">
        <v>176</v>
      </c>
      <c r="M23" t="s">
        <v>177</v>
      </c>
      <c r="N23" t="s">
        <v>177</v>
      </c>
    </row>
    <row r="24" spans="1:14" x14ac:dyDescent="0.35">
      <c r="A24" s="34" t="s">
        <v>181</v>
      </c>
      <c r="B24" s="35" t="s">
        <v>170</v>
      </c>
      <c r="C24" s="34" t="s">
        <v>182</v>
      </c>
      <c r="D24" s="34"/>
      <c r="E24" s="29" t="s">
        <v>182</v>
      </c>
      <c r="F24" s="36" t="s">
        <v>183</v>
      </c>
      <c r="G24" s="29"/>
      <c r="H24" s="29"/>
      <c r="I24" s="29"/>
      <c r="J24" t="s">
        <v>177</v>
      </c>
      <c r="K24" t="s">
        <v>177</v>
      </c>
      <c r="M24" t="s">
        <v>179</v>
      </c>
      <c r="N24" t="s">
        <v>179</v>
      </c>
    </row>
    <row r="25" spans="1:14" x14ac:dyDescent="0.35">
      <c r="A25" s="34" t="s">
        <v>182</v>
      </c>
      <c r="B25" s="35" t="s">
        <v>181</v>
      </c>
      <c r="C25" s="34" t="s">
        <v>183</v>
      </c>
      <c r="D25" s="34"/>
      <c r="E25" s="29" t="s">
        <v>184</v>
      </c>
      <c r="F25" s="36" t="s">
        <v>184</v>
      </c>
      <c r="G25" s="29"/>
      <c r="H25" s="29"/>
      <c r="I25" s="29"/>
      <c r="J25" t="s">
        <v>178</v>
      </c>
      <c r="K25" t="s">
        <v>179</v>
      </c>
      <c r="M25" t="s">
        <v>181</v>
      </c>
      <c r="N25" t="s">
        <v>166</v>
      </c>
    </row>
    <row r="26" spans="1:14" x14ac:dyDescent="0.35">
      <c r="A26" s="34" t="s">
        <v>184</v>
      </c>
      <c r="B26" s="35" t="s">
        <v>184</v>
      </c>
      <c r="C26" s="34"/>
      <c r="D26" s="34"/>
      <c r="E26" s="29" t="s">
        <v>185</v>
      </c>
      <c r="F26" s="36" t="s">
        <v>185</v>
      </c>
      <c r="G26" s="29"/>
      <c r="H26" s="29"/>
      <c r="I26" s="29"/>
      <c r="J26" t="s">
        <v>179</v>
      </c>
      <c r="K26" t="s">
        <v>178</v>
      </c>
      <c r="M26" t="s">
        <v>182</v>
      </c>
      <c r="N26" t="s">
        <v>181</v>
      </c>
    </row>
    <row r="27" spans="1:14" x14ac:dyDescent="0.35">
      <c r="A27" s="34" t="s">
        <v>185</v>
      </c>
      <c r="B27" s="35" t="s">
        <v>185</v>
      </c>
      <c r="C27" s="34"/>
      <c r="D27" s="34"/>
      <c r="E27" s="29" t="s">
        <v>186</v>
      </c>
      <c r="F27" s="36" t="s">
        <v>186</v>
      </c>
      <c r="G27" s="29"/>
      <c r="H27" s="29"/>
      <c r="I27" s="29"/>
      <c r="J27" t="s">
        <v>180</v>
      </c>
      <c r="K27" t="s">
        <v>179</v>
      </c>
      <c r="M27" t="s">
        <v>183</v>
      </c>
      <c r="N27" t="s">
        <v>182</v>
      </c>
    </row>
    <row r="28" spans="1:14" x14ac:dyDescent="0.35">
      <c r="A28" s="34" t="s">
        <v>186</v>
      </c>
      <c r="B28" s="35" t="s">
        <v>186</v>
      </c>
      <c r="C28" s="34"/>
      <c r="J28" t="s">
        <v>181</v>
      </c>
      <c r="K28" t="s">
        <v>182</v>
      </c>
      <c r="M28" t="s">
        <v>184</v>
      </c>
      <c r="N28" t="s">
        <v>184</v>
      </c>
    </row>
    <row r="29" spans="1:14" x14ac:dyDescent="0.35">
      <c r="A29" s="11"/>
      <c r="B29" s="11"/>
      <c r="C29" s="11"/>
      <c r="D29" s="11"/>
      <c r="E29" s="29"/>
      <c r="F29" s="29"/>
      <c r="G29" s="29"/>
      <c r="H29" s="29"/>
      <c r="I29" s="11"/>
      <c r="J29" t="s">
        <v>182</v>
      </c>
      <c r="K29" t="s">
        <v>181</v>
      </c>
      <c r="M29" t="s">
        <v>185</v>
      </c>
      <c r="N29" t="s">
        <v>185</v>
      </c>
    </row>
    <row r="30" spans="1:14" x14ac:dyDescent="0.35">
      <c r="J30" t="s">
        <v>183</v>
      </c>
      <c r="K30" t="s">
        <v>182</v>
      </c>
      <c r="M30" t="s">
        <v>186</v>
      </c>
      <c r="N30" t="s">
        <v>186</v>
      </c>
    </row>
    <row r="31" spans="1:14" x14ac:dyDescent="0.35">
      <c r="J31" t="s">
        <v>184</v>
      </c>
      <c r="K31" t="s">
        <v>184</v>
      </c>
    </row>
    <row r="32" spans="1:14" x14ac:dyDescent="0.35">
      <c r="J32" t="s">
        <v>185</v>
      </c>
      <c r="K32" t="s">
        <v>185</v>
      </c>
    </row>
    <row r="33" spans="10:11" x14ac:dyDescent="0.35">
      <c r="J33" t="s">
        <v>186</v>
      </c>
      <c r="K33" t="s">
        <v>186</v>
      </c>
    </row>
  </sheetData>
  <phoneticPr fontId="6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P A P I _ 2 1 _ 2 3 _ 9 c d 8 0 f d 0 - f 1 4 1 - 4 6 3 3 - b 5 9 8 - 3 7 4 4 0 a 1 4 5 a a c , D E _ P A R A _ N ] ] > < / C u s t o m C o n t e n t > < / G e m i n i > 
</file>

<file path=customXml/item1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9FF30929C8E04FBC196FD8B500633E" ma:contentTypeVersion="14" ma:contentTypeDescription="Create a new document." ma:contentTypeScope="" ma:versionID="4cbdb266299776fe4b15537464cd59eb">
  <xsd:schema xmlns:xsd="http://www.w3.org/2001/XMLSchema" xmlns:xs="http://www.w3.org/2001/XMLSchema" xmlns:p="http://schemas.microsoft.com/office/2006/metadata/properties" xmlns:ns3="9c526100-92ac-402b-9d09-4947c0e8c214" xmlns:ns4="f4b97729-89ff-4087-8aa8-d163192c6d6b" targetNamespace="http://schemas.microsoft.com/office/2006/metadata/properties" ma:root="true" ma:fieldsID="e48e233b09530417bb5750278c737fca" ns3:_="" ns4:_="">
    <xsd:import namespace="9c526100-92ac-402b-9d09-4947c0e8c214"/>
    <xsd:import namespace="f4b97729-89ff-4087-8aa8-d163192c6d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26100-92ac-402b-9d09-4947c0e8c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97729-89ff-4087-8aa8-d163192c6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P A P I _ 2 2 _ 2 3 _ 6 e c a f 6 2 b - d b 3 c - 4 2 d c - a b a b - 5 1 e a 7 4 d c 5 9 d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 D E _ P A R A _ N 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 D E _ P A R A _ N 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 C o l u m n s \ 1 9 0 < / K e y > < / D i a g r a m O b j e c t K e y > < D i a g r a m O b j e c t K e y > < K e y > C o l u m n s \ 2 4 6 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 P A P I 2 0 _ 2 1 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 P A P I 2 0 _ 2 1 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 R e c u r s o   f i n a n c e i r o   e s t i m a d o   n o   a n o   ( R $ )   2 < / K e y > < / D i a g r a m O b j e c t K e y > < D i a g r a m O b j e c t K e y > < K e y > M e a s u r e s \ S o m a   d e   R e c u r s o   f i n a n c e i r o   e s t i m a d o   n o   a n o   ( R $ )   2 \ T a g I n f o \ F � r m u l a < / K e y > < / D i a g r a m O b j e c t K e y > < D i a g r a m O b j e c t K e y > < K e y > M e a s u r e s \ S o m a   d e   R e c u r s o   f i n a n c e i r o   e s t i m a d o   n o   a n o   ( R $ )   2 \ T a g I n f o \ V a l o r < / K e y > < / D i a g r a m O b j e c t K e y > < D i a g r a m O b j e c t K e y > < K e y > M e a s u r e s \ S o m a   d e   R e c u r s o   f i n a n c e i r o   d i s p o n i b i l i z a d o   n o   a n o   ( R $ ) < / K e y > < / D i a g r a m O b j e c t K e y > < D i a g r a m O b j e c t K e y > < K e y > M e a s u r e s \ S o m a   d e   R e c u r s o   f i n a n c e i r o   d i s p o n i b i l i z a d o   n o   a n o   ( R $ ) \ T a g I n f o \ F � r m u l a < / K e y > < / D i a g r a m O b j e c t K e y > < D i a g r a m O b j e c t K e y > < K e y > M e a s u r e s \ S o m a   d e   R e c u r s o   f i n a n c e i r o   d i s p o n i b i l i z a d o   n o   a n o   ( R $ ) \ T a g I n f o \ V a l o r < / K e y > < / D i a g r a m O b j e c t K e y > < D i a g r a m O b j e c t K e y > < K e y > M e a s u r e s \ S o m a   d e   R e c u r s o   f i n a n c e i r o   e x e c u t a d o   n o   a n o   ( R $ ) < / K e y > < / D i a g r a m O b j e c t K e y > < D i a g r a m O b j e c t K e y > < K e y > M e a s u r e s \ S o m a   d e   R e c u r s o   f i n a n c e i r o   e x e c u t a d o   n o   a n o   ( R $ ) \ T a g I n f o \ F � r m u l a < / K e y > < / D i a g r a m O b j e c t K e y > < D i a g r a m O b j e c t K e y > < K e y > M e a s u r e s \ S o m a   d e   R e c u r s o   f i n a n c e i r o   e x e c u t a d o   n o   a n o   ( R $ ) \ T a g I n f o \ V a l o r < / K e y > < / D i a g r a m O b j e c t K e y > < D i a g r a m O b j e c t K e y > < K e y > M e a s u r e s \ 2 0 2 1   R $   E s t i m a d o < / K e y > < / D i a g r a m O b j e c t K e y > < D i a g r a m O b j e c t K e y > < K e y > M e a s u r e s \ 2 0 2 1   R $   E s t i m a d o \ T a g I n f o \ F � r m u l a < / K e y > < / D i a g r a m O b j e c t K e y > < D i a g r a m O b j e c t K e y > < K e y > M e a s u r e s \ 2 0 2 1   R $   E s t i m a d o \ T a g I n f o \ V a l o r 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 C o l u m n s \ A n o 2 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< / K e y > < / a : K e y > < a : V a l u e   i : t y p e = " M e a s u r e G r i d N o d e V i e w S t a t e " > < C o l u m n > 9 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 M e a s u r e s \ 2 0 2 1  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 P A P I _ 2 2 _ 2 3 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 P A P I _ 2 2 _ 2 3 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 R e c u r s o   f i n a n c e i r o   e x e c u t a d o   n o   a n o   ( R $ ) < / K e y > < / D i a g r a m O b j e c t K e y > < D i a g r a m O b j e c t K e y > < K e y > M e a s u r e s \ C o n t a g e m   d e   R e c u r s o   f i n a n c e i r o   e x e c u t a d o   n o   a n o   ( R $ ) \ T a g I n f o \ F � r m u l a < / K e y > < / D i a g r a m O b j e c t K e y > < D i a g r a m O b j e c t K e y > < K e y > M e a s u r e s \ C o n t a g e m   d e   R e c u r s o   f i n a n c e i r o   e x e c u t a d o   n o   a n o   ( R $ ) \ T a g I n f o \ V a l o r < / K e y > < / D i a g r a m O b j e c t K e y > < D i a g r a m O b j e c t K e y > < K e y > M e a s u r e s \ S o m a   d e   R e c u r s o   f i n a n c e i r o   e s t i m a d o   n o   a n o   ( R $ ) < / K e y > < / D i a g r a m O b j e c t K e y > < D i a g r a m O b j e c t K e y > < K e y > M e a s u r e s \ S o m a   d e   R e c u r s o   f i n a n c e i r o   e s t i m a d o   n o   a n o   ( R $ ) \ T a g I n f o \ F � r m u l a < / K e y > < / D i a g r a m O b j e c t K e y > < D i a g r a m O b j e c t K e y > < K e y > M e a s u r e s \ S o m a   d e   R e c u r s o   f i n a n c e i r o   e s t i m a d o   n o   a n o   ( R $ ) \ T a g I n f o \ V a l o r 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 D i s p o n i b i l i z a d o \ T a g I n f o \ V a l o r 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 E x e c u t a d o \ T a g I n f o \ V a l o r < / K e y > < / D i a g r a m O b j e c t K e y > < D i a g r a m O b j e c t K e y > < K e y > M e a s u r e s \ %   E x e c u t a d o   ( p r e v i s t o ) < / K e y > < / D i a g r a m O b j e c t K e y > < D i a g r a m O b j e c t K e y > < K e y > M e a s u r e s \ %   E x e c u t a d o   ( p r e v i s t o ) \ T a g I n f o \ F � r m u l a < / K e y > < / D i a g r a m O b j e c t K e y > < D i a g r a m O b j e c t K e y > < K e y > M e a s u r e s \ %   E x e c u t a d o   ( p r e v i s t o ) \ T a g I n f o \ V a l o r < / K e y > < / D i a g r a m O b j e c t K e y > < D i a g r a m O b j e c t K e y > < K e y > M e a s u r e s \ %   E x e c u t a d o   ( D i s p o n i b i l i z a d o ) < / K e y > < / D i a g r a m O b j e c t K e y > < D i a g r a m O b j e c t K e y > < K e y > M e a s u r e s \ %   E x e c u t a d o   ( D i s p o n i b i l i z a d o ) \ T a g I n f o \ F � r m u l a < / K e y > < / D i a g r a m O b j e c t K e y > < D i a g r a m O b j e c t K e y > < K e y > M e a s u r e s \ %   E x e c u t a d o   ( D i s p o n i b i l i z a d o ) \ T a g I n f o \ V a l o r 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 1 0 < / F o c u s C o l u m n > < F o c u s R o w > 4 < / F o c u s R o w > < S e l e c t i o n E n d C o l u m n > 1 0 < / S e l e c t i o n E n d C o l u m n > < S e l e c t i o n E n d R o w > 4 < / S e l e c t i o n E n d R o w > < S e l e c t i o n S t a r t C o l u m n > 1 0 < / S e l e c t i o n S t a r t C o l u m n > < S e l e c t i o n S t a r t R o w > 4 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 9 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 1 0 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 1 1 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< / K e y > < / a : K e y > < a : V a l u e   i : t y p e = " M e a s u r e G r i d N o d e V i e w S t a t e " > < C o l u m n > 9 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< / K e y > < / a : K e y > < a : V a l u e   i : t y p e = " M e a s u r e G r i d N o d e V i e w S t a t e " > < C o l u m n > 1 0 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 D i m _ A n o 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 D i m _ A n o 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 A n o < / K e y > < / D i a g r a m O b j e c t K e y > < D i a g r a m O b j e c t K e y > < K e y > M e a s u r e s \ S o m a   d e   A n o \ T a g I n f o \ F � r m u l a < / K e y > < / D i a g r a m O b j e c t K e y > < D i a g r a m O b j e c t K e y > < K e y > M e a s u r e s \ S o m a   d e   A n o \ T a g I n f o \ V a l o r < / K e y > < / D i a g r a m O b j e c t K e y > < D i a g r a m O b j e c t K e y > < K e y > C o l u m n s \ A n o < / K e y > < / D i a g r a m O b j e c t K e y > < D i a g r a m O b j e c t K e y > < K e y > L i n k s \ & l t ; C o l u m n s \ S o m a   d e   A n o & g t ; - & l t ; M e a s u r e s \ A n o & g t ; < / K e y > < / D i a g r a m O b j e c t K e y > < D i a g r a m O b j e c t K e y > < K e y > L i n k s \ & l t ; C o l u m n s \ S o m a   d e   A n o & g t ; - & l t ; M e a s u r e s \ A n o & g t ; \ C O L U M N < / K e y > < / D i a g r a m O b j e c t K e y > < D i a g r a m O b j e c t K e y > < K e y > L i n k s \ & l t ; C o l u m n s \ S o m a   d e   A n o & g t ; - & l t ; M e a s u r e s \ A n o & g t ; \ M E A S U R E 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 A n o 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 A n o \ T a g I n f o \ F � r m u l a 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 A n o \ T a g I n f o \ V a l o r 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 P A P I - 2 1 - 2 3 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 P A P I - 2 1 - 2 3 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 M e a s u r e s \ e s t i m a d o     ( R $ ) < / K e y > < / D i a g r a m O b j e c t K e y > < D i a g r a m O b j e c t K e y > < K e y > M e a s u r e s \ e s t i m a d o     ( R $ ) \ T a g I n f o \ F � r m u l a < / K e y > < / D i a g r a m O b j e c t K e y > < D i a g r a m O b j e c t K e y > < K e y > M e a s u r e s \ e s t i m a d o     ( R $ ) \ T a g I n f o \ V a l o r < / K e y > < / D i a g r a m O b j e c t K e y > < D i a g r a m O b j e c t K e y > < K e y > M e a s u r e s \ d i s p o n i b i l i z a d o ( R $ ) < / K e y > < / D i a g r a m O b j e c t K e y > < D i a g r a m O b j e c t K e y > < K e y > M e a s u r e s \ d i s p o n i b i l i z a d o ( R $ ) \ T a g I n f o \ F � r m u l a < / K e y > < / D i a g r a m O b j e c t K e y > < D i a g r a m O b j e c t K e y > < K e y > M e a s u r e s \ d i s p o n i b i l i z a d o ( R $ ) \ T a g I n f o \ V a l o r < / K e y > < / D i a g r a m O b j e c t K e y > < D i a g r a m O b j e c t K e y > < K e y > M e a s u r e s \ e x e c u t a d o ( R $ ) < / K e y > < / D i a g r a m O b j e c t K e y > < D i a g r a m O b j e c t K e y > < K e y > M e a s u r e s \ e x e c u t a d o ( R $ ) \ T a g I n f o \ F � r m u l a < / K e y > < / D i a g r a m O b j e c t K e y > < D i a g r a m O b j e c t K e y > < K e y > M e a s u r e s \ e x e c u t a d o ( R $ ) \ T a g I n f o \ V a l o r < / K e y > < / D i a g r a m O b j e c t K e y > < D i a g r a m O b j e c t K e y > < K e y > M e a s u r e s \ %   E x e c u t a d o   ( p r e v i s t o ) _ < / K e y > < / D i a g r a m O b j e c t K e y > < D i a g r a m O b j e c t K e y > < K e y > M e a s u r e s \ %   E x e c u t a d o   ( p r e v i s t o ) _ \ T a g I n f o \ F � r m u l a < / K e y > < / D i a g r a m O b j e c t K e y > < D i a g r a m O b j e c t K e y > < K e y > M e a s u r e s \ %   E x e c u t a d o   ( p r e v i s t o ) _ \ T a g I n f o \ V a l o r < / K e y > < / D i a g r a m O b j e c t K e y > < D i a g r a m O b j e c t K e y > < K e y > M e a s u r e s \ %   E x e c u t a d o   ( D i s p o n i b i l i z a d o ) _ < / K e y > < / D i a g r a m O b j e c t K e y > < D i a g r a m O b j e c t K e y > < K e y > M e a s u r e s \ %   E x e c u t a d o   ( D i s p o n i b i l i z a d o ) _ \ T a g I n f o \ F � r m u l a < / K e y > < / D i a g r a m O b j e c t K e y > < D i a g r a m O b j e c t K e y > < K e y > M e a s u r e s \ %   E x e c u t a d o   ( D i s p o n i b i l i z a d o ) _ \ T a g I n f o \ V a l o r 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 9 < / F o c u s C o l u m n > < F o c u s R o w > 2 < / F o c u s R o w > < S e l e c t i o n E n d C o l u m n > 9 < / S e l e c t i o n E n d C o l u m n > < S e l e c t i o n E n d R o w > 2 < / S e l e c t i o n E n d R o w > < S e l e c t i o n S t a r t C o l u m n > 9 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 M e a s u r e s \ e s t i m a d o  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 M e a s u r e s \ e s t i m a d o  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 M e a s u r e s \ e s t i m a d o  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 M e a s u r e s \ e x e c u t a d o ( R $ ) \ T a g I n f o \ F � r m u l a 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< / K e y > < / a : K e y > < a : V a l u e   i : t y p e = " M e a s u r e G r i d N o d e V i e w S t a t e " > < C o l u m n > 9 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< / K e y > < / a : K e y > < a : V a l u e   i : t y p e = " M e a s u r e G r i d N o d e V i e w S t a t e " > < C o l u m n > 1 0 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 T a g s \ T a b l e s \ & l t ; T a b l e s \ P A P I _ 2 1 _ 2 3 & g t ; < / K e y > < / D i a g r a m O b j e c t K e y > < D i a g r a m O b j e c t K e y > < K e y > D y n a m i c   T a g s \ T a b l e s \ & l t ; T a b l e s \ D E _ P A R A _ N & g t ; < / K e y > < / D i a g r a m O b j e c t K e y > < D i a g r a m O b j e c t K e y > < K e y > T a b l e s \ P A P I _ 2 1 _ 2 3 < / K e y > < / D i a g r a m O b j e c t K e y > < D i a g r a m O b j e c t K e y > < K e y > T a b l e s \ P A P I _ 2 1 _ 2 3 \ C o l u m n s \ A n o < / K e y > < / D i a g r a m O b j e c t K e y > < D i a g r a m O b j e c t K e y > < K e y > T a b l e s \ P A P I _ 2 1 _ 2 3 \ C o l u m n s \ S u b P D C < / K e y > < / D i a g r a m O b j e c t K e y > < D i a g r a m O b j e c t K e y > < K e y > T a b l e s \ P A P I _ 2 1 _ 2 3 \ C o l u m n s \ P r i o r i d a d e   d o   S u b P D C < / K e y > < / D i a g r a m O b j e c t K e y > < D i a g r a m O b j e c t K e y > < K e y > T a b l e s \ P A P I _ 2 1 _ 2 3 \ C o l u m n s \ A � � o < / K e y > < / D i a g r a m O b j e c t K e y > < D i a g r a m O b j e c t K e y > < K e y > T a b l e s \ P A P I _ 2 1 _ 2 3 \ C o l u m n s \ M e t a < / K e y > < / D i a g r a m O b j e c t K e y > < D i a g r a m O b j e c t K e y > < K e y > T a b l e s \ P A P I _ 2 1 _ 2 3 \ C o l u m n s \ %   E x e c u � � o   d a   m e t a   d o   b i � n i o < / K e y > < / D i a g r a m O b j e c t K e y > < D i a g r a m O b j e c t K e y > < K e y > T a b l e s \ P A P I _ 2 1 _ 2 3 \ C o l u m n s \ E x e c u t o r < / K e y > < / D i a g r a m O b j e c t K e y > < D i a g r a m O b j e c t K e y > < K e y > T a b l e s \ P A P I _ 2 1 _ 2 3 \ C o l u m n s \ � r e a   d e   a b r a n g � n c i a < / K e y > < / D i a g r a m O b j e c t K e y > < D i a g r a m O b j e c t K e y > < K e y > T a b l e s \ P A P I _ 2 1 _ 2 3 \ C o l u m n s \ N o m e   d a   � r e a   d e   a b r a n g � n c i a < / K e y > < / D i a g r a m O b j e c t K e y > < D i a g r a m O b j e c t K e y > < K e y > T a b l e s \ P A P I _ 2 1 _ 2 3 \ C o l u m n s \ R e c u r s o   f i n a n c e i r o   e s t i m a d o   n o   a n o   ( R $ ) < / K e y > < / D i a g r a m O b j e c t K e y > < D i a g r a m O b j e c t K e y > < K e y > T a b l e s \ P A P I _ 2 1 _ 2 3 \ C o l u m n s \ R e c u r s o   f i n a n c e i r o   d i s p o n i b i l i z a d o   n o   a n o   ( R $ ) < / K e y > < / D i a g r a m O b j e c t K e y > < D i a g r a m O b j e c t K e y > < K e y > T a b l e s \ P A P I _ 2 1 _ 2 3 \ C o l u m n s \ R e c u r s o   f i n a n c e i r o   e x e c u t a d o   n o   a n o   ( R $ ) < / K e y > < / D i a g r a m O b j e c t K e y > < D i a g r a m O b j e c t K e y > < K e y > T a b l e s \ P A P I _ 2 1 _ 2 3 \ C o l u m n s \ F o n t e < / K e y > < / D i a g r a m O b j e c t K e y > < D i a g r a m O b j e c t K e y > < K e y > T a b l e s \ P A P I _ 2 1 _ 2 3 \ C o l u m n s \ E s p e c i f i c a r   F o n t e < / K e y > < / D i a g r a m O b j e c t K e y > < D i a g r a m O b j e c t K e y > < K e y > T a b l e s \ P A P I _ 2 1 _ 2 3 \ C o l u m n s \ J u s t i f i c a t i v a   s o b r e   e x e c u � � o   f � s i c a   e   f i n a n c e i r a < / K e y > < / D i a g r a m O b j e c t K e y > < D i a g r a m O b j e c t K e y > < K e y > T a b l e s \ P A P I _ 2 1 _ 2 3 \ C o l u m n s \ s u b P D C   a d a p t < / K e y > < / D i a g r a m O b j e c t K e y > < D i a g r a m O b j e c t K e y > < K e y > T a b l e s \ P A P I _ 2 1 _ 2 3 \ M e a s u r e s \ R $   E s t i m a d o < / K e y > < / D i a g r a m O b j e c t K e y > < D i a g r a m O b j e c t K e y > < K e y > T a b l e s \ P A P I _ 2 1 _ 2 3 \ M e a s u r e s \ R $   D i s p o n i b i l i z a d o < / K e y > < / D i a g r a m O b j e c t K e y > < D i a g r a m O b j e c t K e y > < K e y > T a b l e s \ P A P I _ 2 1 _ 2 3 \ M e a s u r e s \ R $   E x e c u t a d o < / K e y > < / D i a g r a m O b j e c t K e y > < D i a g r a m O b j e c t K e y > < K e y > T a b l e s \ P A P I _ 2 1 _ 2 3 \ M e a s u r e s \ R $   P D C   P r i o r i t � r i o < / K e y > < / D i a g r a m O b j e c t K e y > < D i a g r a m O b j e c t K e y > < K e y > T a b l e s \ P A P I _ 2 1 _ 2 3 \ M e a s u r e s \ R $   P D C   N � o   P r i o r i t � r i o < / K e y > < / D i a g r a m O b j e c t K e y > < D i a g r a m O b j e c t K e y > < K e y > T a b l e s \ P A P I _ 2 1 _ 2 3 \ M e a s u r e s \ R $   P D C   1 & a m p ; 2 < / K e y > < / D i a g r a m O b j e c t K e y > < D i a g r a m O b j e c t K e y > < K e y > T a b l e s \ P A P I _ 2 1 _ 2 3 \ M e a s u r e s \ %   P D C   P r i o r i t � r i o < / K e y > < / D i a g r a m O b j e c t K e y > < D i a g r a m O b j e c t K e y > < K e y > T a b l e s \ P A P I _ 2 1 _ 2 3 \ M e a s u r e s \ %   P D C   N � o   P r i o r i t � r i o < / K e y > < / D i a g r a m O b j e c t K e y > < D i a g r a m O b j e c t K e y > < K e y > T a b l e s \ D E _ P A R A _ N < / K e y > < / D i a g r a m O b j e c t K e y > < D i a g r a m O b j e c t K e y > < K e y > T a b l e s \ D E _ P A R A _ N \ C o l u m n s \ 1 9 0 < / K e y > < / D i a g r a m O b j e c t K e y > < D i a g r a m O b j e c t K e y > < K e y > T a b l e s \ D E _ P A R A _ N \ C o l u m n s \ 2 4 6 < / K e y > < / D i a g r a m O b j e c t K e y > < / A l l K e y s > < S e l e c t e d K e y s > < D i a g r a m O b j e c t K e y > < K e y > T a b l e s \ D E _ P A R A _ N 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 T a g s \ T a b l e s \ & l t ; T a b l e s \ P A P I _ 2 1 _ 2 3 & g t ; 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 T a g s \ T a b l e s \ & l t ; T a b l e s \ D E _ P A R A _ N & g t ; 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 T a b l e s \ P A P I _ 2 1 _ 2 3 < / K e y > < / a : K e y > < a : V a l u e   i : t y p e = " D i a g r a m D i s p l a y N o d e V i e w S t a t e " > < H e i g h t > 3 5 3 < / H e i g h t > < I s E x p a n d e d > t r u e < / I s E x p a n d e d > < L a y e d O u t > t r u e < / L a y e d O u t > < W i d t h > 2 8 6 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 T a b l e s \ P A P I _ 2 1 _ 2 3 \ C o l u m n s \ P r i o r i d a d e   d o  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 T a b l e s \ P A P I _ 2 1 _ 2 3 \ C o l u m n s \ M e t a 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 T a b l e s \ P A P I _ 2 1 _ 2 3 \ C o l u m n s \ %   E x e c u � � o   d a   m e t a   d o   b i � n i o 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 T a b l e s \ P A P I _ 2 1 _ 2 3 \ C o l u m n s \ E x e c u t o r 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 T a b l e s \ P A P I _ 2 1 _ 2 3 \ C o l u m n s \ N o m e   d a  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 e s t i m a d o 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 d i s p o n i b i l i z a d o 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 e x e c u t a d o 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 T a b l e s \ P A P I _ 2 1 _ 2 3 \ C o l u m n s \ E s p e c i f i c a r  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 T a b l e s \ P A P I _ 2 1 _ 2 3 \ C o l u m n s \ J u s t i f i c a t i v a   s o b r e   e x e c u � � o   f � s i c a   e   f i n a n c e i r a 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  a d a p t 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 E s t i m a d o 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 D i s p o n i b i l i z a d o 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 E x e c u t a d o 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 1 & a m p ; 2 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< / K e y > < / a : K e y > < a : V a l u e   i : t y p e = " D i a g r a m D i s p l a y N o d e V i e w S t a t e " > < H e i g h t > 2 0 5 < / H e i g h t > < I s E x p a n d e d > t r u e < / I s E x p a n d e d > < I s F o c u s e d > t r u e < / I s F o c u s e d > < L a y e d O u t > t r u e < / L a y e d O u t > < L e f t > 3 2 9 . 9 0 3 8 1 0 5 6 7 6 6 5 8 < / L e f t > < T a b I n d e x > 1 < / T a b I n d e x > < W i d t h > 2 6 1 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 T a b l e s \ D E _ P A R A _ N \ C o l u m n s \ 1 9 0 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 T a b l e s \ D E _ P A R A _ N \ C o l u m n s \ 2 4 6 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 P A P I _ 2 1 _ 2 3 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 P A P I _ 2 1 _ 2 3 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 s u b P D C   c o d < / K e y > < / D i a g r a m O b j e c t K e y > < D i a g r a m O b j e c t K e y > < K e y > M e a s u r e s \ C o n t a g e m   d e   s u b P D C   c o d \ T a g I n f o \ F � r m u l a < / K e y > < / D i a g r a m O b j e c t K e y > < D i a g r a m O b j e c t K e y > < K e y > M e a s u r e s \ C o n t a g e m   d e   s u b P D C   c o d \ T a g I n f o \ V a l o r 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 D i s p o n i b i l i z a d o \ T a g I n f o \ E r r o   d e   S e m � n t i c a 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 E x e c u t a d o \ T a g I n f o \ E r r o   d e   S e m � n t i c a < / K e y > < / D i a g r a m O b j e c t K e y > < D i a g r a m O b j e c t K e y > < K e y > M e a s u r e s \ R $   P D C   P r i o r i t � r i o < / K e y > < / D i a g r a m O b j e c t K e y > < D i a g r a m O b j e c t K e y > < K e y > M e a s u r e s \ R $   P D C   P r i o r i t � r i o \ T a g I n f o \ F � r m u l a < / K e y > < / D i a g r a m O b j e c t K e y > < D i a g r a m O b j e c t K e y > < K e y > M e a s u r e s \ R $   P D C   P r i o r i t � r i o \ T a g I n f o \ V a l o r < / K e y > < / D i a g r a m O b j e c t K e y > < D i a g r a m O b j e c t K e y > < K e y > M e a s u r e s \ R $   P D C   N � o   P r i o r i t � r i o < / K e y > < / D i a g r a m O b j e c t K e y > < D i a g r a m O b j e c t K e y > < K e y > M e a s u r e s \ R $   P D C   N � o   P r i o r i t � r i o \ T a g I n f o \ F � r m u l a < / K e y > < / D i a g r a m O b j e c t K e y > < D i a g r a m O b j e c t K e y > < K e y > M e a s u r e s \ R $   P D C   N � o   P r i o r i t � r i o \ T a g I n f o \ V a l o r < / K e y > < / D i a g r a m O b j e c t K e y > < D i a g r a m O b j e c t K e y > < K e y > M e a s u r e s \ R $   P D C   1 & a m p ; 2 < / K e y > < / D i a g r a m O b j e c t K e y > < D i a g r a m O b j e c t K e y > < K e y > M e a s u r e s \ R $   P D C   1 & a m p ; 2 \ T a g I n f o \ F � r m u l a < / K e y > < / D i a g r a m O b j e c t K e y > < D i a g r a m O b j e c t K e y > < K e y > M e a s u r e s \ R $   P D C   1 & a m p ; 2 \ T a g I n f o \ V a l o r < / K e y > < / D i a g r a m O b j e c t K e y > < D i a g r a m O b j e c t K e y > < K e y > M e a s u r e s \ %   P D C   P r i o r i t � r i o < / K e y > < / D i a g r a m O b j e c t K e y > < D i a g r a m O b j e c t K e y > < K e y > M e a s u r e s \ %   P D C   P r i o r i t � r i o \ T a g I n f o \ F � r m u l a < / K e y > < / D i a g r a m O b j e c t K e y > < D i a g r a m O b j e c t K e y > < K e y > M e a s u r e s \ %   P D C   P r i o r i t � r i o \ T a g I n f o \ V a l o r < / K e y > < / D i a g r a m O b j e c t K e y > < D i a g r a m O b j e c t K e y > < K e y > M e a s u r e s \ %   P D C   N � o   P r i o r i t � r i o < / K e y > < / D i a g r a m O b j e c t K e y > < D i a g r a m O b j e c t K e y > < K e y > M e a s u r e s \ %   P D C   N � o   P r i o r i t � r i o \ T a g I n f o \ F � r m u l a < / K e y > < / D i a g r a m O b j e c t K e y > < D i a g r a m O b j e c t K e y > < K e y > M e a s u r e s \ %   P D C   N � o   P r i o r i t � r i o \ T a g I n f o \ V a l o r < / K e y > < / D i a g r a m O b j e c t K e y > < D i a g r a m O b j e c t K e y > < K e y > M e a s u r e s \ R $   E s t i m a d o   ( m i l ) < / K e y > < / D i a g r a m O b j e c t K e y > < D i a g r a m O b j e c t K e y > < K e y > M e a s u r e s \ R $   E s t i m a d o   ( m i l ) \ T a g I n f o \ F � r m u l a < / K e y > < / D i a g r a m O b j e c t K e y > < D i a g r a m O b j e c t K e y > < K e y > M e a s u r e s \ R $   E s t i m a d o   ( m i l ) \ T a g I n f o \ V a l o r < / K e y > < / D i a g r a m O b j e c t K e y > < D i a g r a m O b j e c t K e y > < K e y > M e a s u r e s \ R $   E s t i m a d o   ( C o b .   E s t a d u a l ) < / K e y > < / D i a g r a m O b j e c t K e y > < D i a g r a m O b j e c t K e y > < K e y > M e a s u r e s \ R $   E s t i m a d o   ( C o b .   E s t a d u a l ) \ T a g I n f o \ F � r m u l a < / K e y > < / D i a g r a m O b j e c t K e y > < D i a g r a m O b j e c t K e y > < K e y > M e a s u r e s \ R $   E s t i m a d o   ( C o b .   E s t a d u a l ) \ T a g I n f o \ V a l o r < / K e y > < / D i a g r a m O b j e c t K e y > < D i a g r a m O b j e c t K e y > < K e y > M e a s u r e s \ R $   E s t i m a d o   ( C o b .   F e d e r a l ) < / K e y > < / D i a g r a m O b j e c t K e y > < D i a g r a m O b j e c t K e y > < K e y > M e a s u r e s \ R $   E s t i m a d o   ( C o b .   F e d e r a l ) \ T a g I n f o \ F � r m u l a < / K e y > < / D i a g r a m O b j e c t K e y > < D i a g r a m O b j e c t K e y > < K e y > M e a s u r e s \ R $   E s t i m a d o   ( C o b .   F e d e r a l ) \ T a g I n f o \ V a l o r < / K e y > < / D i a g r a m O b j e c t K e y > < D i a g r a m O b j e c t K e y > < K e y > M e a s u r e s \ R $   E s t i m a d o   ( C F U R H ) < / K e y > < / D i a g r a m O b j e c t K e y > < D i a g r a m O b j e c t K e y > < K e y > M e a s u r e s \ R $   E s t i m a d o   ( C F U R H ) \ T a g I n f o \ F � r m u l a < / K e y > < / D i a g r a m O b j e c t K e y > < D i a g r a m O b j e c t K e y > < K e y > M e a s u r e s \ R $   E s t i m a d o   ( C F U R H ) \ T a g I n f o \ V a l o r < / K e y > < / D i a g r a m O b j e c t K e y > < D i a g r a m O b j e c t K e y > < K e y > M e a s u r e s \ R $   E s t i m a d o   ( O u t r a s ) < / K e y > < / D i a g r a m O b j e c t K e y > < D i a g r a m O b j e c t K e y > < K e y > M e a s u r e s \ R $   E s t i m a d o   ( O u t r a s ) \ T a g I n f o \ F � r m u l a < / K e y > < / D i a g r a m O b j e c t K e y > < D i a g r a m O b j e c t K e y > < K e y > M e a s u r e s \ R $   E s t i m a d o   ( O u t r a s ) \ T a g I n f o \ V a l o r < / K e y > < / D i a g r a m O b j e c t K e y > < D i a g r a m O b j e c t K e y > < K e y > C o l u m n s \ I D   A � � o 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 n o   a n o < / K e y > < / D i a g r a m O b j e c t K e y > < D i a g r a m O b j e c t K e y > < K e y > C o l u m n s \ S e g m e n t o   d o  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  -   C o b r a n � a   E s t a d u a l < / K e y > < / D i a g r a m O b j e c t K e y > < D i a g r a m O b j e c t K e y > < K e y > C o l u m n s \ R e c u r s o   f i n a n c e i r o   e s t i m a d o   n o   a n o   ( R $ )   -   C F U R H < / K e y > < / D i a g r a m O b j e c t K e y > < D i a g r a m O b j e c t K e y > < K e y > C o l u m n s \ R e c u r s o   f i n a n c e i r o   e s t i m a d o   n o   a n o   ( R $ )   -   C o b r a n � a   F e d e r a l < / K e y > < / D i a g r a m O b j e c t K e y > < D i a g r a m O b j e c t K e y > < K e y > C o l u m n s \ R e c u r s o   f i n a n c e i r o   e s t i m a d o   n o   a n o   ( R $ )   -   O u t r a s < / K e y > < / D i a g r a m O b j e c t K e y > < D i a g r a m O b j e c t K e y > < K e y > C o l u m n s \ E s p e c i f i c a r   F o n t e   -   " O u t r a s " 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 C o l u m n s \ J u s t i f i c a t i v a   s o b r e   e x e c u � � o   f � s i c a   e   f i n a n c e i r a < / K e y > < / D i a g r a m O b j e c t K e y > < D i a g r a m O b j e c t K e y > < K e y > C o l u m n s \ s u b P D C   c o d 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 C o l u m n s \ s u b P D C   o r i g < / K e y > < / D i a g r a m O b j e c t K e y > < D i a g r a m O b j e c t K e y > < K e y > C o l u m n s \ s u b P D C   a d a p t < / K e y > < / D i a g r a m O b j e c t K e y > < D i a g r a m O b j e c t K e y > < K e y > C o l u m n s \ X X X X < / K e y > < / D i a g r a m O b j e c t K e y > < D i a g r a m O b j e c t K e y > < K e y > C o l u m n s \ A d i c i o n a r   C o l u n a 3 < / K e y > < / D i a g r a m O b j e c t K e y > < D i a g r a m O b j e c t K e y > < K e y > L i n k s \ & l t ; C o l u m n s \ C o n t a g e m   d e   s u b P D C   c o d & g t ; - & l t ; M e a s u r e s \ s u b P D C   c o d & g t ; < / K e y > < / D i a g r a m O b j e c t K e y > < D i a g r a m O b j e c t K e y > < K e y > L i n k s \ & l t ; C o l u m n s \ C o n t a g e m   d e   s u b P D C   c o d & g t ; - & l t ; M e a s u r e s \ s u b P D C   c o d & g t ; \ C O L U M N < / K e y > < / D i a g r a m O b j e c t K e y > < D i a g r a m O b j e c t K e y > < K e y > L i n k s \ & l t ; C o l u m n s \ C o n t a g e m   d e   s u b P D C   c o d & g t ; - & l t ; M e a s u r e s \ s u b P D C   c o d & g t ; \ M E A S U R E 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 3 < / F o c u s R o w > < S e l e c t i o n E n d C o l u m n > 8 < / S e l e c t i o n E n d C o l u m n > < S e l e c t i o n E n d R o w > 3 < / S e l e c t i o n E n d R o w > < S e l e c t i o n S t a r t C o l u m n > 8 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 s u b P D C   c o d 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 8 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 8 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< / K e y > < / a : K e y > < a : V a l u e   i : t y p e = " M e a s u r e G r i d N o d e V i e w S t a t e " > < C o l u m n > 8 < / C o l u m n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< / K e y > < / a : K e y > < a : V a l u e   i : t y p e = " M e a s u r e G r i d N o d e V i e w S t a t e " > < C o l u m n > 8 < / C o l u m n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< / K e y > < / a : K e y > < a : V a l u e   i : t y p e = " M e a s u r e G r i d N o d e V i e w S t a t e " > < C o l u m n > 8 < / C o l u m n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 M e a s u r e s \ R $   P D C   1 & a m p ; 2 \ T a g I n f o \ F � r m u l a 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< / K e y > < / a : K e y > < a : V a l u e   i : t y p e = " M e a s u r e G r i d N o d e V i e w S t a t e " > < C o l u m n > 8 < / C o l u m n > < L a y e d O u t > t r u e < / L a y e d O u t > < R o w > 8 < / R o w > < / a : V a l u e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< / K e y > < / a : K e y > < a : V a l u e   i : t y p e = " M e a s u r e G r i d N o d e V i e w S t a t e " > < C o l u m n > 8 < / C o l u m n > < L a y e d O u t > t r u e < / L a y e d O u t > < R o w > 9 < / R o w > < / a : V a l u e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 M e a s u r e s \ R $   E s t i m a d o   ( m i l ) \ T a g I n f o \ F � r m u l a 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P A P I 2 0 _ 2 1 _ 7 3 6 a c 9 7 9 - 2 4 1 a - 4 6 d 4 - 9 b f c - b 2 6 f 1 2 9 5 9 a 6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 A n o 2 < / s t r i n g > < / k e y > < v a l u e > < i n t > 6 8 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 A n o 2 < / s t r i n g > < / k e y > < v a l u e > < i n t > 1 5 < / i n t > < / v a l u e > < / i t e m > < i t e m > < k e y > < s t r i n g > D e l i b e r a � � o 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f b 0 9 f 2 8 2 - 6 6 8 9 - 4 5 4 8 - 8 0 5 2 - 4 6 a 8 2 d 4 7 7 c 3 7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G e m i n i   x m l n s = " h t t p : / / g e m i n i / p i v o t c u s t o m i z a t i o n / T a b l e X M L _ D i m _ A n o _ 6 5 7 6 7 5 1 0 - b b a 1 - 4 3 4 7 - a a 8 c - e 5 c f a f c a 3 b 9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/ C o l u m n W i d t h s > < C o l u m n D i s p l a y I n d e x > < i t e m > < k e y > < s t r i n g > A n o 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1.xml>��< ? x m l   v e r s i o n = " 1 . 0 "   e n c o d i n g = " U T F - 1 6 " ? > < G e m i n i   x m l n s = " h t t p : / / g e m i n i / p i v o t c u s t o m i z a t i o n / T a b l e X M L _ D E _ P A R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 1 9 0 < / s t r i n g > < / k e y > < v a l u e > < i n t > 5 7 < / i n t > < / v a l u e > < / i t e m > < i t e m > < k e y > < s t r i n g > 2 4 6 < / s t r i n g > < / k e y > < v a l u e > < i n t > 5 7 < / i n t > < / v a l u e > < / i t e m > < / C o l u m n W i d t h s > < C o l u m n D i s p l a y I n d e x > < i t e m > < k e y > < s t r i n g > 1 9 0 < / s t r i n g > < / k e y > < v a l u e > < i n t > 0 < / i n t > < / v a l u e > < / i t e m > < i t e m > < k e y > < s t r i n g > 2 4 6 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4 a a 0 b 6 f 9 - 0 8 e a - 4 c 5 c - 9 e 4 7 - f a a 9 1 5 b 1 a b b e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5.xml>��< ? x m l   v e r s i o n = " 1 . 0 "   e n c o d i n g = " U T F - 1 6 " ? > < G e m i n i   x m l n s = " h t t p : / / g e m i n i / p i v o t c u s t o m i z a t i o n / C l i e n t W i n d o w X M L " > < C u s t o m C o n t e n t > < ! [ C D A T A [ P A P I _ 2 1 _ 2 3 _ 9 c d 8 0 f d 0 - f 1 4 1 - 4 6 3 3 - b 5 9 8 - 3 7 4 4 0 a 1 4 5 a a c ] ] > < / C u s t o m C o n t e n t > < / G e m i n i > 
</file>

<file path=customXml/item26.xml>��< ? x m l   v e r s i o n = " 1 . 0 "   e n c o d i n g = " U T F - 1 6 " ? > < G e m i n i   x m l n s = " h t t p : / / g e m i n i / p i v o t c u s t o m i z a t i o n / T a b l e X M L _ P A P I - 2 1 - 2 3 _ 4 7 3 8 6 c 4 3 - 3 2 d 9 - 4 6 c 1 - 9 c 6 4 - 4 c 6 4 d 0 3 d 2 6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 E x e c u t o r < / s t r i n g > < / k e y > < v a l u e > < i n t > 6 < / i n t > < / v a l u e > < / i t e m > < i t e m > < k e y > < s t r i n g > � r e a   d e   a b r a n g � n c i a < / s t r i n g > < / k e y > < v a l u e > < i n t > 7 < / i n t > < / v a l u e > < / i t e m > < i t e m > < k e y > < s t r i n g > N o m e   d a   � r e a   d e   a b r a n g � n c i a 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4 c c a e 1 3 2 - a b 8 1 - 4 3 1 2 - b 7 f 2 - 9 8 2 f 6 5 9 5 a 5 4 2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 D E _ P A R A _ N 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 D E _ P A R A _ N 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 D i m _ A n o 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 D i m _ A n o 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 P A P I _ 2 2 _ 2 3 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 P A P I _ 2 2 _ 2 3 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 P A P I 2 0 _ 2 1 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 P A P I 2 0 _ 2 1 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 P A P I - 2 1 - 2 3 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 P A P I - 2 1 - 2 3 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 P A P I _ 2 1 _ 2 3 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 P A P I _ 2 1 _ 2 3 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8 3 4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0.xml>��< ? x m l   v e r s i o n = " 1 . 0 "   e n c o d i n g = " u t f - 1 6 " ? > < D a t a M a s h u p   s q m i d = " 7 3 e 1 e 0 1 7 - e 1 0 7 - 4 9 9 3 - 9 b e d - 3 8 3 b 2 d 3 6 8 2 9 d "   x m l n s = " h t t p : / / s c h e m a s . m i c r o s o f t . c o m / D a t a M a s h u p " > A A A A A B I H A A B Q S w M E F A A C A A g A W H V Q V z w r b i + j A A A A 9 g A A A B I A H A B D b 2 5 m a W c v U G F j a 2 F n Z S 5 4 b W w g o h g A K K A U A A A A A A A A A A A A A A A A A A A A A A A A A A A A h Y 9 N D o I w G E S v Q r q n f 2 4 M + S i J b i U x m h i 3 T a n Q C I X Q Y r m b C 4 / k F c Q o 6 s 7 l v H m L m f v 1 B t n Y 1 N F F 9 8 6 0 N k U M U x R p q 9 r C 2 D J F g z / F S 5 Q J 2 E p 1 l q W O J t m 6 Z H R F i i r v u 4 S Q E A I O C 9 z 2 J e G U M n L M N 3 t V 6 U a i j 2 z + y 7 G x z k u r N B J w e I 0 R H D P O M K c c U y A z h N z Y r z D 1 9 N n + Q F g P t R 9 6 L T o f r 3 Z A 5 g j k / U E 8 A F B L A w Q U A A I A C A B Y d V B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H V Q V + i 2 x G M N B A A A T x Y A A B M A H A B G b 3 J t d W x h c y 9 T Z W N 0 a W 9 u M S 5 t I K I Y A C i g F A A A A A A A A A A A A A A A A A A A A A A A A A A A A O 1 Y 3 W 7 b N h S + D 5 B 3 I J Q N s A H F a N y u w L B 1 g G o n W I Y u M W x 3 u z C M g p K O E 6 I U a Z B U 1 s 7 w R R + l 2 0 W B A X s K v 9 g O J c u S b C Z 2 n Q w D u v h G B n + + 8 5 3 D 7 5 x D S U N k m B R k k D 9 P v j s 8 O D z Q 1 1 R B T I 6 8 7 u l x L + g H 5 M I j L w g H c 3 h A 8 H c m h Q E c O H 0 X A W 9 1 U q V A m F + l e h t K + b b R n I 0 u a A I v v C E N g d M T b z w f d e w O Y c Z + D n D k X a Z G U U 0 6 k q c C n x e L P y X p M r H 4 I 2 E R 1 d Y a 7 u b Q e i 2 m 7 E a a S 3 M N y i 5 O h G 5 k 5 n 0 y 8 9 r P n n t z n 3 i B U S x M j f T w / y + U S + U 1 V 4 Y K C 3 1 I 5 A 2 L q 9 j Z E B S o W z n 5 s 9 L Q 3 G V A y A T o m g W B k S g t b J L x Z 7 M l Z e R + 8 u 0 T b 1 6 B f s X E t S X E q d Z s g i R q 4 A O p T M N p 3 4 J a L J 9 c q h h U K 9 A R i J i J q 3 k R t c 0 Z p 0 c S F 4 l 1 l + y g K n 1 y k v Q L A v k Z l d h D N p U k 4 A Y U j W W J O l R U 6 I l U S Y 4 7 f D + F e r x K J q V z B l c R A + 9 M x a 1 y b N 4 8 P G D C b X d d 5 C Q T + c v 9 R f 7 N F y 7 y z 1 S i S 9 3 / o R R X C f a v i L F A 3 y b H v S p G n a K r W l R V 7 k C u S r 0 X 9 M 7 b T 9 6 0 2 2 / a T / e Q e n W 7 U + 8 9 U F o K y t n v d P H J C i u I W Y R N B Y m U H g Z x n L t X S N z T a d j r d k g k Y 3 Q L a H R N h h i x 1 s B Q l N V o k M 2 O / a f N S j h r X t 9 l 1 u X + y T 1 8 d 3 e z p f D O G M f k q q c G c G y s f f n b K q M z B 1 d u k e 9 / I C L l v F l R J f o n y b n Q o F i M z u A u T f B P F z h L m E E d K F c 0 H S z K 2 E r F r m r B f Q k o c F h C g i r D T D z i 1 S K 9 7 + n u 5 o j z + K v 3 j h E m 0 n j 2 i m n T 6 k n N 7 B 3 l c t K o r c B E G P u j i q f j 5 t 5 J f p e T N v v O u y T I J o r k p u J 9 l u + B s E P n w j x / 1 r J g 2 W A e 1 I 3 a 0 F M M a c Y 0 B h u O W x b V z a y G f w Z D N w a / R v l C l O a M Y 0 o S X E S E R H I b P A d w l a B 2 p b U M d p N x F K / F B w W U I D 0 a Y p i u F n + J i N F 1 p A s s M d b Y 4 u M O i / t o C S N L J k x Q E Q F T a F 0 b l u C Z L I k e N f i k 2 e h / 1 S T H 2 J 0 s 1 O I T J a c a d Z J S X u C J N A l B 7 Q h J C r i z 1 / 0 f 9 0 J w k z o D b D v 3 5 J T 3 Y Q f E q Z 5 C l H U v t S x O x 8 R b t m 3 P u 0 d c d 6 M b M z 2 V g o X M p k C d 9 S 6 2 M 0 V t 2 f d T i g y t g 4 b d U K I x r J B v z P U 7 W f y t c Z J A C b w h p 3 p Z W 8 u 6 W k G p z O 1 6 I 7 S 1 H i v 9 L U 0 y L x 8 d m Y R M Q G O 2 a g x + r b 1 u 3 p 0 + p z l g M X F 1 h r y 9 o x D F s i j x r T X Y 1 R M q N U 4 V J Z d N S K 2 C I p g 1 T v B K K l Y z G N E x A a 6 h v n a v e + j d v v j 1 I 3 7 Q 1 6 0 1 9 + u G H u B 2 W H s N e + w X j / 3 i / 9 4 v t v h 7 V 8 u o b H 2 4 r r H R G G 5 N C S Q V M h Q o k w 5 C t / a g 3 b 8 8 2 J f E x w 9 r j x / W v p w P a / 8 A U E s B A i 0 A F A A C A A g A W H V Q V z w r b i + j A A A A 9 g A A A B I A A A A A A A A A A A A A A A A A A A A A A E N v b m Z p Z y 9 Q Y W N r Y W d l L n h t b F B L A Q I t A B Q A A g A I A F h 1 U F c P y u m r p A A A A O k A A A A T A A A A A A A A A A A A A A A A A O 8 A A A B b Q 2 9 u d G V u d F 9 U e X B l c 1 0 u e G 1 s U E s B A i 0 A F A A C A A g A W H V Q V + i 2 x G M N B A A A T x Y A A B M A A A A A A A A A A A A A A A A A 4 A E A A E Z v c m 1 1 b G F z L 1 N l Y 3 R p b 2 4 x L m 1 Q S w U G A A A A A A M A A w D C A A A A O g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E M A A A A A A A C S Q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E U l M j B Q Q V J B J T I w Q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s x O T A m c X V v d D s s J n F 1 b 3 Q 7 M j Q 2 J n F 1 b 3 Q 7 X S I g L z 4 8 R W 5 0 c n k g V H l w Z T 0 i R m l s b E N v b H V t b l R 5 c G V z I i B W Y W x 1 Z T 0 i c 0 J n W T 0 i I C 8 + P E V u d H J 5 I F R 5 c G U 9 I k Z p b G x M Y X N 0 V X B k Y X R l Z C I g V m F s d W U 9 I m Q y M D I y L T A 3 L T I 1 V D I w O j U x O j M 1 L j E 0 M z k 2 N z Z a I i A v P j x F b n R y e S B U e X B l P S J S Z W N v d m V y e V R h c m d l d F J v d y I g V m F s d W U 9 I m w x I i A v P j x F b n R y e S B U e X B l P S J S Z W N v d m V y e V R h c m d l d E N v b H V t b i I g V m F s d W U 9 I m w x N C I g L z 4 8 R W 5 0 c n k g V H l w Z T 0 i U m V j b 3 Z l c n l U Y X J n Z X R T a G V l d C I g V m F s d W U 9 I n N k Z S 1 w Y X J h I D I 0 N i A x O T A i I C 8 + P E V u d H J 5 I F R 5 c G U 9 I k Z p b G x U Y X J n Z X Q i I F Z h b H V l P S J z R E V f U E F S Q V 9 C I i A v P j x F b n R y e S B U e X B l P S J R d W V y e U l E I i B W Y W x 1 Z T 0 i c z c x O D A w Y m Y 5 L T M y M z k t N G Y x N S 0 4 O D c 5 L T E 4 M T Q y N j M 2 Y j B i M y I g L z 4 8 R W 5 0 c n k g V H l w Z T 0 i R m l s b E V y c m 9 y Q 2 9 1 b n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U g U E F S Q S B C L 0 F 1 d G 9 S Z W 1 v d m V k Q 2 9 s d W 1 u c z E u e z E 5 M C w w f S Z x d W 9 0 O y w m c X V v d D t T Z W N 0 a W 9 u M S 9 E R S B Q Q V J B I E I v Q X V 0 b 1 J l b W 9 2 Z W R D b 2 x 1 b W 5 z M S 5 7 M j Q 2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R F I F B B U k E g Q i 9 B d X R v U m V t b 3 Z l Z E N v b H V t b n M x L n s x O T A s M H 0 m c X V v d D s s J n F 1 b 3 Q 7 U 2 V j d G l v b j E v R E U g U E F S Q S B C L 0 F 1 d G 9 S Z W 1 v d m V k Q 2 9 s d W 1 u c z E u e z I 0 N i w x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I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E U l M j B Q Q V J B J T I w Q i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T 3 V 0 c m F z J T I w Q 2 9 s d W 5 h c y U y M E 4 l Q z M l Q T N v J T I w R G l u J U M z J U E y b W l j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8 L 0 l 0 Z W 1 Q Y X R o P j w v S X R l b U x v Y 2 F 0 a W 9 u P j x T d G F i b G V F b n R y a W V z P j x F b n R y e S B U e X B l P S J J c 1 B y a X Z h d G U i I F Z h b H V l P S J s M C I g L z 4 8 R W 5 0 c n k g V H l w Z T 0 i R m l s b F R h c m d l d C I g V m F s d W U 9 I n N E R V 9 Q Q V J B X 0 4 i I C 8 + P E V u d H J 5 I F R 5 c G U 9 I l J l Y 2 9 2 Z X J 5 V G F y Z 2 V 0 U m 9 3 I i B W Y W x 1 Z T 0 i b D E i I C 8 + P E V u d H J 5 I F R 5 c G U 9 I l J l Y 2 9 2 Z X J 5 V G F y Z 2 V 0 Q 2 9 s d W 1 u I i B W Y W x 1 Z T 0 i b D E x I i A v P j x F b n R y e S B U e X B l P S J S Z W N v d m V y e V R h c m d l d F N o Z W V 0 I i B W Y W x 1 Z T 0 i c 2 R l L X B h c m E g M j Q 2 I D E 5 M C I g L z 4 8 R W 5 0 c n k g V H l w Z T 0 i T G 9 h Z G V k V G 9 B b m F s e X N p c 1 N l c n Z p Y 2 V z I i B W Y W x 1 Z T 0 i b D A i I C 8 + P E V u d H J 5 I F R 5 c G U 9 I k Z p b G x M Y X N 0 V X B k Y X R l Z C I g V m F s d W U 9 I m Q y M D I y L T A 3 L T I 1 V D I w O j U x O j M 1 L j A 4 O D A w N z h a I i A v P j x F b n R y e S B U e X B l P S J G a W x s Q 2 9 s d W 1 u V H l w Z X M i I F Z h b H V l P S J z Q m d Z P S I g L z 4 8 R W 5 0 c n k g V H l w Z T 0 i R m l s b E N v b H V t b k 5 h b W V z I i B W Y W x 1 Z T 0 i c 1 s m c X V v d D s x O T A m c X V v d D s s J n F 1 b 3 Q 7 M j Q 2 J n F 1 b 3 Q 7 X S I g L z 4 8 R W 5 0 c n k g V H l w Z T 0 i R m l s b F N 0 Y X R 1 c y I g V m F s d W U 9 I n N D b 2 1 w b G V 0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l F 1 Z X J 5 S U Q i I F Z h b H V l P S J z M D g 0 N G U 3 M D c t Y j V l Y S 0 0 M D V m L T g w Z j A t Y T U z M D E w N T E x M z J h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R S 1 Q Q V J B I E 4 v Q X V 0 b 1 J l b W 9 2 Z W R D b 2 x 1 b W 5 z M S 5 7 M T k w L D B 9 J n F 1 b 3 Q 7 L C Z x d W 9 0 O 1 N l Y 3 R p b 2 4 x L 0 R F L V B B U k E g T i 9 B d X R v U m V t b 3 Z l Z E N v b H V t b n M x L n s y N D Y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E U t U E F S Q S B O L 0 F 1 d G 9 S Z W 1 v d m V k Q 2 9 s d W 1 u c z E u e z E 5 M C w w f S Z x d W 9 0 O y w m c X V v d D t T Z W N 0 a W 9 u M S 9 E R S 1 Q Q V J B I E 4 v Q X V 0 b 1 J l b W 9 2 Z W R D b 2 x 1 b W 5 z M S 5 7 M j Q 2 L D F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1 b n Q i I F Z h b H V l P S J s M z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R S 1 Q Q V J B J T I w T i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9 1 d H J h c y U y M E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t U E F S Q S U y M E 4 v T G l u a G F z J T I w Q 2 x h c 3 N p Z m l j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J T I w U E F S Q S U y M E I v Q 2 9 s d W 5 h c y U y M F J l b m 9 t Z W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J f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m F 2 a W d h d G l v b l N 0 Z X B O Y W 1 l I i B W Y W x 1 Z T 0 i c 0 5 h d m V n Y c O n w 6 N v I i A v P j x F b n R y e S B U e X B l P S J G a W x s T G F z d F V w Z G F 0 Z W Q i I F Z h b H V l P S J k M j A y M i 0 w N i 0 y N F Q x O D o z M D o 1 M C 4 2 N T A 3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Q V B J M j B f M j J f M j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c 3 V s d F R 5 c G U i I F Z h b H V l P S J z V G F i b G U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Z p b G x F c n J v c k N v Z G U i I F Z h b H V l P S J z V W 5 r b m 9 3 b i I g L z 4 8 R W 5 0 c n k g V H l w Z T 0 i T m F 2 a W d h d G l v b l N 0 Z X B O Y W 1 l I i B W Y W x 1 Z T 0 i c 0 5 h d m V n Y c O n w 6 N v I i A v P j x F b n R y e S B U e X B l P S J G a W x s T G F z d F V w Z G F 0 Z W Q i I F Z h b H V l P S J k M j A y M i 0 w N y 0 y M l Q y M D o y M z o x M C 4 0 N z U 5 O T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Q V B J M j B f M j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5 h d m l n Y X R p b 2 5 T d G V w T m F t Z S I g V m F s d W U 9 I n N O Y X Z l Z 2 H D p 8 O j b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I 5 N j M w M z h l L T Q 1 O T Q t N D c w Y y 0 5 N D V m L T c 5 O G U w Z W M x M m Y 0 Z C I g L z 4 8 R W 5 0 c n k g V H l w Z T 0 i R m l s b F R v R G F 0 Y U 1 v Z G V s R W 5 h Y m x l Z C I g V m F s d W U 9 I m w x I i A v P j x F b n R y e S B U e X B l P S J G a W x s T 2 J q Z W N 0 V H l w Z S I g V m F s d W U 9 I n N D b 2 5 u Z W N 0 a W 9 u T 2 5 s e S I g L z 4 8 R W 5 0 c n k g V H l w Z T 0 i R m l s b E x h c 3 R V c G R h d G V k I i B W Y W x 1 Z T 0 i Z D I w M j M t M T A t M T Z U M T c 6 N D I 6 N D Y u N j M w N z E z M 1 o i I C 8 + P E V u d H J 5 I F R 5 c G U 9 I k Z p b G x F c n J v c k N v d W 5 0 I i B W Y W x 1 Z T 0 i b D A i I C 8 + P E V u d H J 5 I F R 5 c G U 9 I k Z p b G x D b 2 x 1 b W 5 U e X B l c y I g V m F s d W U 9 I n N B Q U 1 H Q m d Z R 0 F B W U F B Q V V G Q l F V Q U J R V U Z B Q U 1 G Q X c 9 P S I g L z 4 8 R W 5 0 c n k g V H l w Z T 0 i R m l s b E V y c m 9 y Q 2 9 k Z S I g V m F s d W U 9 I n N V b m t u b 3 d u I i A v P j x F b n R y e S B U e X B l P S J G a W x s Q 2 9 s d W 1 u T m F t Z X M i I F Z h b H V l P S J z W y Z x d W 9 0 O 0 l E I E H D p 8 O j b y Z x d W 9 0 O y w m c X V v d D t B b m 8 m c X V v d D s s J n F 1 b 3 Q 7 U 3 V i U E R D J n F 1 b 3 Q 7 L C Z x d W 9 0 O 1 B y a W 9 y a W R h Z G U g Z G 8 g U 3 V i U E R D J n F 1 b 3 Q 7 L C Z x d W 9 0 O 0 H D p 8 O j b y Z x d W 9 0 O y w m c X V v d D t N Z X R h J n F 1 b 3 Q 7 L C Z x d W 9 0 O y U g R X h l Y 3 X D p 8 O j b y B k Y S B t Z X R h I G 5 v I G F u b y Z x d W 9 0 O y w m c X V v d D t T Z W d t Z W 5 0 b y B k b y B l e G V j d X R v c i Z x d W 9 0 O y w m c X V v d D v D g X J l Y S B k Z S B h Y n J h b m f D q m 5 j a W E m c X V v d D s s J n F 1 b 3 Q 7 T m 9 t Z S B k Y S D D o X J l Y S B k Z S B h Y n J h b m f D q m 5 j a W E m c X V v d D s s J n F 1 b 3 Q 7 U m V j d X J z b y B m a W 5 h b m N l a X J v I G V z d G l t Y W R v I G 5 v I G F u b 1 x u K F I k K S A t I E N v Y n J h b s O n Y S B F c 3 R h Z H V h b C Z x d W 9 0 O y w m c X V v d D t S Z W N 1 c n N v I G Z p b m F u Y 2 V p c m 8 g Z X N 0 a W 1 h Z G 8 g b m 8 g Y W 5 v I C h S J C k g L S B D R l V S S C Z x d W 9 0 O y w m c X V v d D t S Z W N 1 c n N v I G Z p b m F u Y 2 V p c m 8 g Z X N 0 a W 1 h Z G 8 g b m 8 g Y W 5 v X G 4 o U i Q p I C 0 g Q 2 9 i c m F u w 6 d h I E Z l Z G V y Y W w m c X V v d D s s J n F 1 b 3 Q 7 U m V j d X J z b y B m a W 5 h b m N l a X J v I G V z d G l t Y W R v I G 5 v I G F u b y A o U i Q p I C 0 g T 3 V 0 c m F z J n F 1 b 3 Q 7 L C Z x d W 9 0 O 0 V z c G V j a W Z p Y 2 F y I E Z v b n R l I C 0 g X C Z x d W 9 0 O 0 9 1 d H J h c 1 w m c X V v d D s m c X V v d D s s J n F 1 b 3 Q 7 U m V j d X J z b y B m a W 5 h b m N l a X J v I G V z d G l t Y W R v I G 5 v I G F u b 1 x u K F I k K S Z x d W 9 0 O y w m c X V v d D t S Z W N 1 c n N v I G Z p b m F u Y 2 V p c m 8 g Z G l z c G 9 u a W J p b G l 6 Y W R v I G 5 v I G F u b y A o U i Q p J n F 1 b 3 Q 7 L C Z x d W 9 0 O 1 J l Y 3 V y c 2 8 g Z m l u Y W 5 j Z W l y b y B l e G V j d X R h Z G 8 g b m 8 g Y W 5 v I C h S J C k m c X V v d D s s J n F 1 b 3 Q 7 S n V z d G l m a W N h d G l 2 Y S B z b 2 J y Z S B l e G V j d c O n w 6 N v I G b D r X N p Y 2 E g Z S B m a W 5 h b m N l a X J h J n F 1 b 3 Q 7 L C Z x d W 9 0 O 3 N 1 Y l B E Q y B j b 2 Q m c X V v d D s s J n F 1 b 3 Q 7 J S B F e G V j d c O n w 6 N v I G R h I G 1 l d G E g Z G 8 g Y m n D q m 5 p b y Z x d W 9 0 O y w m c X V v d D t z d W J Q R E M g b 3 J p Z y Z x d W 9 0 O 1 0 i I C 8 + P E V u d H J 5 I F R 5 c G U 9 I k Z p b G x D b 3 V u d C I g V m F s d W U 9 I m w y M C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F Q S V 8 y M V 8 y M y 9 U a X B v I E F s d G V y Y W R v L n t J R C B B w 6 f D o 2 8 s M H 0 m c X V v d D s s J n F 1 b 3 Q 7 U 2 V j d G l v b j E v U E F Q S V 8 y M V 8 y M y 9 U a X B v I E F s d G V y Y W R v L n t B b m 8 s M X 0 m c X V v d D s s J n F 1 b 3 Q 7 U 2 V j d G l v b j E v U E F Q S V 8 y M V 8 y M y 9 U a X B v I E F s d G V y Y W R v L n t T d W J Q R E M s M n 0 m c X V v d D s s J n F 1 b 3 Q 7 U 2 V j d G l v b j E v U E F Q S V 8 y M V 8 y M y 9 U a X B v I E F s d G V y Y W R v L n t Q c m l v c m l k Y W R l I G R v I F N 1 Y l B E Q y w z f S Z x d W 9 0 O y w m c X V v d D t T Z W N 0 a W 9 u M S 9 Q Q V B J X z I x X z I z L 1 R p c G 8 g Q W x 0 Z X J h Z G 8 u e 0 H D p 8 O j b y w 0 f S Z x d W 9 0 O y w m c X V v d D t T Z W N 0 a W 9 u M S 9 Q Q V B J X z I x X z I z L 1 R p c G 8 g Q W x 0 Z X J h Z G 8 u e 0 1 l d G E s N X 0 m c X V v d D s s J n F 1 b 3 Q 7 U 2 V j d G l v b j E v U E F Q S V 8 y M V 8 y M y 9 U a X B v I E F s d G V y Y W R v L n s l I E V 4 Z W N 1 w 6 f D o 2 8 g Z G E g b W V 0 Y S B u b y B h b m 8 s N n 0 m c X V v d D s s J n F 1 b 3 Q 7 U 2 V j d G l v b j E v U E F Q S V 8 y M V 8 y M y 9 U a X B v I E F s d G V y Y W R v L n t T Z W d t Z W 5 0 b y B k b y B l e G V j d X R v c i w 3 f S Z x d W 9 0 O y w m c X V v d D t T Z W N 0 a W 9 u M S 9 Q Q V B J X z I x X z I z L 1 R p c G 8 g Q W x 0 Z X J h Z G 8 u e 8 O B c m V h I G R l I G F i c m F u Z 8 O q b m N p Y S w 4 f S Z x d W 9 0 O y w m c X V v d D t T Z W N 0 a W 9 u M S 9 Q Q V B J X z I x X z I z L 1 R p c G 8 g Q W x 0 Z X J h Z G 8 u e 0 5 v b W U g Z G E g w 6 F y Z W E g Z G U g Y W J y Y W 5 n w 6 p u Y 2 l h L D l 9 J n F 1 b 3 Q 7 L C Z x d W 9 0 O 1 N l Y 3 R p b 2 4 x L 1 B B U E l f M j F f M j M v V G l w b y B B b H R l c m F k b y 5 7 U m V j d X J z b y B m a W 5 h b m N l a X J v I G V z d G l t Y W R v I G 5 v I G F u b 1 x u K F I k K S A t I E N v Y n J h b s O n Y S B F c 3 R h Z H V h b C w x M H 0 m c X V v d D s s J n F 1 b 3 Q 7 U 2 V j d G l v b j E v U E F Q S V 8 y M V 8 y M y 9 U a X B v I E F s d G V y Y W R v L n t S Z W N 1 c n N v I G Z p b m F u Y 2 V p c m 8 g Z X N 0 a W 1 h Z G 8 g b m 8 g Y W 5 v I C h S J C k g L S B D R l V S S C w x M X 0 m c X V v d D s s J n F 1 b 3 Q 7 U 2 V j d G l v b j E v U E F Q S V 8 y M V 8 y M y 9 U a X B v I E F s d G V y Y W R v L n t S Z W N 1 c n N v I G Z p b m F u Y 2 V p c m 8 g Z X N 0 a W 1 h Z G 8 g b m 8 g Y W 5 v X G 4 o U i Q p I C 0 g Q 2 9 i c m F u w 6 d h I E Z l Z G V y Y W w s M T J 9 J n F 1 b 3 Q 7 L C Z x d W 9 0 O 1 N l Y 3 R p b 2 4 x L 1 B B U E l f M j F f M j M v V G l w b y B B b H R l c m F k b y 5 7 U m V j d X J z b y B m a W 5 h b m N l a X J v I G V z d G l t Y W R v I G 5 v I G F u b y A o U i Q p I C 0 g T 3 V 0 c m F z L D E z f S Z x d W 9 0 O y w m c X V v d D t T Z W N 0 a W 9 u M S 9 Q Q V B J X z I x X z I z L 1 R p c G 8 g Q W x 0 Z X J h Z G 8 u e 0 V z c G V j a W Z p Y 2 F y I E Z v b n R l I C 0 g X C Z x d W 9 0 O 0 9 1 d H J h c 1 w m c X V v d D s s M T R 9 J n F 1 b 3 Q 7 L C Z x d W 9 0 O 1 N l Y 3 R p b 2 4 x L 1 B B U E l f M j F f M j M v V G l w b y B B b H R l c m F k b y 5 7 U m V j d X J z b y B m a W 5 h b m N l a X J v I G V z d G l t Y W R v I G 5 v I G F u b 1 x u K F I k K S w x N X 0 m c X V v d D s s J n F 1 b 3 Q 7 U 2 V j d G l v b j E v U E F Q S V 8 y M V 8 y M y 9 U a X B v I E F s d G V y Y W R v L n t S Z W N 1 c n N v I G Z p b m F u Y 2 V p c m 8 g Z G l z c G 9 u a W J p b G l 6 Y W R v I G 5 v I G F u b y A o U i Q p L D E 2 f S Z x d W 9 0 O y w m c X V v d D t T Z W N 0 a W 9 u M S 9 Q Q V B J X z I x X z I z L 1 R p c G 8 g Q W x 0 Z X J h Z G 8 u e 1 J l Y 3 V y c 2 8 g Z m l u Y W 5 j Z W l y b y B l e G V j d X R h Z G 8 g b m 8 g Y W 5 v I C h S J C k s M T d 9 J n F 1 b 3 Q 7 L C Z x d W 9 0 O 1 N l Y 3 R p b 2 4 x L 1 B B U E l f M j F f M j M v V G l w b y B B b H R l c m F k b y 5 7 S n V z d G l m a W N h d G l 2 Y S B z b 2 J y Z S B l e G V j d c O n w 6 N v I G b D r X N p Y 2 E g Z S B m a W 5 h b m N l a X J h L D E 4 f S Z x d W 9 0 O y w m c X V v d D t T Z W N 0 a W 9 u M S 9 Q Q V B J X z I x X z I z L 1 R p c G 8 g Q W x 0 Z X J h Z G 8 u e 3 N 1 Y l B E Q y B j b 2 Q s M T l 9 J n F 1 b 3 Q 7 L C Z x d W 9 0 O 1 N l Y 3 R p b 2 4 x L 1 B B U E l f M j F f M j M v V G l w b y B B b H R l c m F k b y 5 7 J S B F e G V j d c O n w 6 N v I G R h I G 1 l d G E g Z G 8 g Y m n D q m 5 p b y w y M H 0 m c X V v d D s s J n F 1 b 3 Q 7 U 2 V j d G l v b j E v U E F Q S V 8 y M V 8 y M y 9 U a X B v I E F s d G V y Y W R v L n t z d W J Q R E M g b 3 J p Z y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B B U E l f M j F f M j M v V G l w b y B B b H R l c m F k b y 5 7 S U Q g Q c O n w 6 N v L D B 9 J n F 1 b 3 Q 7 L C Z x d W 9 0 O 1 N l Y 3 R p b 2 4 x L 1 B B U E l f M j F f M j M v V G l w b y B B b H R l c m F k b y 5 7 Q W 5 v L D F 9 J n F 1 b 3 Q 7 L C Z x d W 9 0 O 1 N l Y 3 R p b 2 4 x L 1 B B U E l f M j F f M j M v V G l w b y B B b H R l c m F k b y 5 7 U 3 V i U E R D L D J 9 J n F 1 b 3 Q 7 L C Z x d W 9 0 O 1 N l Y 3 R p b 2 4 x L 1 B B U E l f M j F f M j M v V G l w b y B B b H R l c m F k b y 5 7 U H J p b 3 J p Z G F k Z S B k b y B T d W J Q R E M s M 3 0 m c X V v d D s s J n F 1 b 3 Q 7 U 2 V j d G l v b j E v U E F Q S V 8 y M V 8 y M y 9 U a X B v I E F s d G V y Y W R v L n t B w 6 f D o 2 8 s N H 0 m c X V v d D s s J n F 1 b 3 Q 7 U 2 V j d G l v b j E v U E F Q S V 8 y M V 8 y M y 9 U a X B v I E F s d G V y Y W R v L n t N Z X R h L D V 9 J n F 1 b 3 Q 7 L C Z x d W 9 0 O 1 N l Y 3 R p b 2 4 x L 1 B B U E l f M j F f M j M v V G l w b y B B b H R l c m F k b y 5 7 J S B F e G V j d c O n w 6 N v I G R h I G 1 l d G E g b m 8 g Y W 5 v L D Z 9 J n F 1 b 3 Q 7 L C Z x d W 9 0 O 1 N l Y 3 R p b 2 4 x L 1 B B U E l f M j F f M j M v V G l w b y B B b H R l c m F k b y 5 7 U 2 V n b W V u d G 8 g Z G 8 g Z X h l Y 3 V 0 b 3 I s N 3 0 m c X V v d D s s J n F 1 b 3 Q 7 U 2 V j d G l v b j E v U E F Q S V 8 y M V 8 y M y 9 U a X B v I E F s d G V y Y W R v L n v D g X J l Y S B k Z S B h Y n J h b m f D q m 5 j a W E s O H 0 m c X V v d D s s J n F 1 b 3 Q 7 U 2 V j d G l v b j E v U E F Q S V 8 y M V 8 y M y 9 U a X B v I E F s d G V y Y W R v L n t O b 2 1 l I G R h I M O h c m V h I G R l I G F i c m F u Z 8 O q b m N p Y S w 5 f S Z x d W 9 0 O y w m c X V v d D t T Z W N 0 a W 9 u M S 9 Q Q V B J X z I x X z I z L 1 R p c G 8 g Q W x 0 Z X J h Z G 8 u e 1 J l Y 3 V y c 2 8 g Z m l u Y W 5 j Z W l y b y B l c 3 R p b W F k b y B u b y B h b m 9 c b i h S J C k g L S B D b 2 J y Y W 7 D p 2 E g R X N 0 Y W R 1 Y W w s M T B 9 J n F 1 b 3 Q 7 L C Z x d W 9 0 O 1 N l Y 3 R p b 2 4 x L 1 B B U E l f M j F f M j M v V G l w b y B B b H R l c m F k b y 5 7 U m V j d X J z b y B m a W 5 h b m N l a X J v I G V z d G l t Y W R v I G 5 v I G F u b y A o U i Q p I C 0 g Q 0 Z V U k g s M T F 9 J n F 1 b 3 Q 7 L C Z x d W 9 0 O 1 N l Y 3 R p b 2 4 x L 1 B B U E l f M j F f M j M v V G l w b y B B b H R l c m F k b y 5 7 U m V j d X J z b y B m a W 5 h b m N l a X J v I G V z d G l t Y W R v I G 5 v I G F u b 1 x u K F I k K S A t I E N v Y n J h b s O n Y S B G Z W R l c m F s L D E y f S Z x d W 9 0 O y w m c X V v d D t T Z W N 0 a W 9 u M S 9 Q Q V B J X z I x X z I z L 1 R p c G 8 g Q W x 0 Z X J h Z G 8 u e 1 J l Y 3 V y c 2 8 g Z m l u Y W 5 j Z W l y b y B l c 3 R p b W F k b y B u b y B h b m 8 g K F I k K S A t I E 9 1 d H J h c y w x M 3 0 m c X V v d D s s J n F 1 b 3 Q 7 U 2 V j d G l v b j E v U E F Q S V 8 y M V 8 y M y 9 U a X B v I E F s d G V y Y W R v L n t F c 3 B l Y 2 l m a W N h c i B G b 2 5 0 Z S A t I F w m c X V v d D t P d X R y Y X N c J n F 1 b 3 Q 7 L D E 0 f S Z x d W 9 0 O y w m c X V v d D t T Z W N 0 a W 9 u M S 9 Q Q V B J X z I x X z I z L 1 R p c G 8 g Q W x 0 Z X J h Z G 8 u e 1 J l Y 3 V y c 2 8 g Z m l u Y W 5 j Z W l y b y B l c 3 R p b W F k b y B u b y B h b m 9 c b i h S J C k s M T V 9 J n F 1 b 3 Q 7 L C Z x d W 9 0 O 1 N l Y 3 R p b 2 4 x L 1 B B U E l f M j F f M j M v V G l w b y B B b H R l c m F k b y 5 7 U m V j d X J z b y B m a W 5 h b m N l a X J v I G R p c 3 B v b m l i a W x p e m F k b y B u b y B h b m 8 g K F I k K S w x N n 0 m c X V v d D s s J n F 1 b 3 Q 7 U 2 V j d G l v b j E v U E F Q S V 8 y M V 8 y M y 9 U a X B v I E F s d G V y Y W R v L n t S Z W N 1 c n N v I G Z p b m F u Y 2 V p c m 8 g Z X h l Y 3 V 0 Y W R v I G 5 v I G F u b y A o U i Q p L D E 3 f S Z x d W 9 0 O y w m c X V v d D t T Z W N 0 a W 9 u M S 9 Q Q V B J X z I x X z I z L 1 R p c G 8 g Q W x 0 Z X J h Z G 8 u e 0 p 1 c 3 R p Z m l j Y X R p d m E g c 2 9 i c m U g Z X h l Y 3 X D p 8 O j b y B m w 6 1 z a W N h I G U g Z m l u Y W 5 j Z W l y Y S w x O H 0 m c X V v d D s s J n F 1 b 3 Q 7 U 2 V j d G l v b j E v U E F Q S V 8 y M V 8 y M y 9 U a X B v I E F s d G V y Y W R v L n t z d W J Q R E M g Y 2 9 k L D E 5 f S Z x d W 9 0 O y w m c X V v d D t T Z W N 0 a W 9 u M S 9 Q Q V B J X z I x X z I z L 1 R p c G 8 g Q W x 0 Z X J h Z G 8 u e y U g R X h l Y 3 X D p 8 O j b y B k Y S B t Z X R h I G R v I G J p w 6 p u a W 8 s M j B 9 J n F 1 b 3 Q 7 L C Z x d W 9 0 O 1 N l Y 3 R p b 2 4 x L 1 B B U E l f M j F f M j M v V G l w b y B B b H R l c m F k b y 5 7 c 3 V i U E R D I G 9 y a W c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Q V B J X z I x X z I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T G l u a G F z J T I w R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1 R l e H R v J T I w S W 5 z Z X J p Z G 8 l M j B B b n R l c y U y M G R v J T I w R G V s a W 1 p d G F k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J f M j M v U G V y c 2 9 u Y W x p e m E l Q z M l Q T c l Q z M l Q T N v J T I w Q W R p Y 2 l v b m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j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0 R F X 1 B B U k F f T i I g L z 4 8 R W 5 0 c n k g V H l w Z T 0 i U m V j b 3 Z l c n l U Y X J n Z X R S b 3 c i I F Z h b H V l P S J s M S I g L z 4 8 R W 5 0 c n k g V H l w Z T 0 i U m V j b 3 Z l c n l U Y X J n Z X R D b 2 x 1 b W 4 i I F Z h b H V l P S J s M T E i I C 8 + P E V u d H J 5 I F R 5 c G U 9 I l J l Y 2 9 2 Z X J 5 V G F y Z 2 V 0 U 2 h l Z X Q i I F Z h b H V l P S J z Z G U t c G F y Y S A y N D Y g M T k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N i 0 y N F Q x O D o z M D o 1 M C 4 3 M z M x M z A w W i I g L z 4 8 R W 5 0 c n k g V H l w Z T 0 i R m l s b F N 0 Y X R 1 c y I g V m F s d W U 9 I n N D b 2 1 w b G V 0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A i I C 8 + P E V u d H J 5 I F R 5 c G U 9 I l F 1 Z X J 5 S U Q i I F Z h b H V l P S J z M D g 0 N G U 3 M D c t Y j V l Y S 0 0 M D V m L T g w Z j A t Y T U z M D E w N T E x M z J h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Q 2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9 1 d H J h c y U y M E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Q 2 9 s d W 5 h c y U y M F J l b m 9 t Z W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T G l u a G F z J T I w Q 2 x h c 3 N p Z m l j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1 B l c n N v b m F s a X p h J U M z J U E 3 J U M z J U E z b y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S U y M E N v b m R p Y 2 l v b m F s J T I w Q W R p Y 2 l v b m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Q 2 9 s d W 5 h c y U y M F J l b m 9 t Z W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6 O m 3 C b I r k G D j W V y 1 H A D M A A A A A A C A A A A A A A Q Z g A A A A E A A C A A A A A 0 G Q 6 d r d h r 1 v g j I 1 w z 1 d T w R K 8 I m B A s 8 e 7 0 V 5 k D O N i 8 h Q A A A A A O g A A A A A I A A C A A A A D m 9 4 p X C Y + D G v 7 X w X G b r M p m b t v 4 r M 4 E E k J 6 X 8 Y W Q W 4 E 4 V A A A A C H D d F u q Z f z n W V U G f J z H i a R k O S + U E B M z y N y L f w 5 H I g 1 l H o l e x / D V i m Q J r 9 Y M R R U I 5 v G o w m o t A W I z P V 3 K k a Y + 0 + C t Y r a A o f G X Z r u J H K 4 P A m G I k A A A A B h p l k y j E Q I K f L j x u o A 0 P 7 Z a 1 2 n T m 5 g 2 B K b 4 T g e e U G r I x Z C 9 1 l M n V Q m 7 8 9 H S L f b 8 g e P s U z t G V p / R Q X 7 R j X V y c k d < / D a t a M a s h u p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0 0 a 5 c b 8 b - 1 7 f 6 - 4 d 0 c - 8 a 4 a - c c f c 8 9 8 6 a 7 2 8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i t e m > < M e a s u r e N a m e > R $   E s t i m a d o   ( m i l ) < / M e a s u r e N a m e > < D i s p l a y N a m e > R $   E s t i m a d o   ( m i l ) < / D i s p l a y N a m e > < V i s i b l e > T r u e < / V i s i b l e > < / i t e m > < i t e m > < M e a s u r e N a m e > R $   E s t i m a d o   ( C o b .   E s t a d u a l ) < / M e a s u r e N a m e > < D i s p l a y N a m e > R $   E s t i m a d o   ( C o b .   E s t a d u a l ) < / D i s p l a y N a m e > < V i s i b l e > T r u e < / V i s i b l e > < / i t e m > < i t e m > < M e a s u r e N a m e > R $   E s t i m a d o   ( C o b .   F e d e r a l ) < / M e a s u r e N a m e > < D i s p l a y N a m e > R $   E s t i m a d o   ( C o b .   F e d e r a l ) < / D i s p l a y N a m e > < V i s i b l e > F a l s e < / V i s i b l e > < / i t e m > < i t e m > < M e a s u r e N a m e > R $   E s t i m a d o   ( C F U R H ) < / M e a s u r e N a m e > < D i s p l a y N a m e > R $   E s t i m a d o   ( C F U R H ) < / D i s p l a y N a m e > < V i s i b l e > F a l s e < / V i s i b l e > < / i t e m > < i t e m > < M e a s u r e N a m e > R $   E s t i m a d o   ( O u t r a s ) < / M e a s u r e N a m e > < D i s p l a y N a m e > R $   E s t i m a d o   ( O u t r a s ) 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 2 0 2 2 - 0 7 - 2 2 T 1 7 : 5 1 : 5 4 . 1 0 0 1 5 7 8 - 0 3 : 0 0 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 P A P I _ 2 1 _ 2 3 _ 9 c d 8 0 f d 0 - f 1 4 1 - 4 6 3 3 - b 5 9 8 - 3 7 4 4 0 a 1 4 5 a a c 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 D E _ P A R A _ N 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6 6 1 c 7 3 d 5 - 3 3 a f - 4 0 2 0 - 9 d 1 a - a a f c 8 3 3 d b 7 5 8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A P I _ 2 1 _ 2 3 _ 9 c d 8 0 f d 0 - f 1 4 1 - 4 6 3 3 - b 5 9 8 - 3 7 4 4 0 a 1 4 5 a a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 2 4 5 < / i n t > < / v a l u e > < / i t e m > < i t e m > < k e y > < s t r i n g > S u b P D C < / s t r i n g > < / k e y > < v a l u e > < i n t > 2 1 1 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 %   E x e c u � � o   d a   m e t a   n o   a n o < / s t r i n g > < / k e y > < v a l u e > < i n t > 2 0 5 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 I D   A � � o < / s t r i n g > < / k e y > < v a l u e > < i n t > 8 2 < / i n t > < / v a l u e > < / i t e m > < i t e m > < k e y > < s t r i n g > J u s t i f i c a t i v a   s o b r e   e x e c u � � o   f � s i c a   e   f i n a n c e i r a < / s t r i n g > < / k e y > < v a l u e > < i n t > 3 1 4 < / i n t > < / v a l u e > < / i t e m > < i t e m > < k e y > < s t r i n g > s u b P D C   a d a p t < / s t r i n g > < / k e y > < v a l u e > < i n t > 1 2 1 < / i n t > < / v a l u e > < / i t e m > < i t e m > < k e y > < s t r i n g > A d i c i o n a r   C o l u n a 3 < / s t r i n g > < / k e y > < v a l u e > < i n t > 1 4 8 < / i n t > < / v a l u e > < / i t e m > < i t e m > < k e y > < s t r i n g > X X X X < / s t r i n g > < / k e y > < v a l u e > < i n t > 1 4 8 < / i n t > < / v a l u e > < / i t e m > < i t e m > < k e y > < s t r i n g > s u b P D C   c o d < / s t r i n g > < / k e y > < v a l u e > < i n t > 1 0 8 < / i n t > < / v a l u e > < / i t e m > < i t e m > < k e y > < s t r i n g > s u b P D C   o r i g < / s t r i n g > < / k e y > < v a l u e > < i n t > 1 1 0 < / i n t > < / v a l u e > < / i t e m > < i t e m > < k e y > < s t r i n g > S e g m e n t o   d o   e x e c u t o r < / s t r i n g > < / k e y > < v a l u e > < i n t > 1 7 6 < / i n t > < / v a l u e > < / i t e m > < i t e m > < k e y > < s t r i n g > R e c u r s o   f i n a n c e i r o   e s t i m a d o   n o   a n o   ( R $ )   -   C o b r a n � a   E s t a d u a l < / s t r i n g > < / k e y > < v a l u e > < i n t > 4 0 6 < / i n t > < / v a l u e > < / i t e m > < i t e m > < k e y > < s t r i n g > R e c u r s o   f i n a n c e i r o   e s t i m a d o   n o   a n o   ( R $ )   -   C F U R H < / s t r i n g > < / k e y > < v a l u e > < i n t > 3 3 5 < / i n t > < / v a l u e > < / i t e m > < i t e m > < k e y > < s t r i n g > R e c u r s o   f i n a n c e i r o   e s t i m a d o   n o   a n o   ( R $ )   -   C o b r a n � a   F e d e r a l < / s t r i n g > < / k e y > < v a l u e > < i n t > 4 0 1 < / i n t > < / v a l u e > < / i t e m > < i t e m > < k e y > < s t r i n g > R e c u r s o   f i n a n c e i r o   e s t i m a d o   n o   a n o   ( R $ )   -   O u t r a s < / s t r i n g > < / k e y > < v a l u e > < i n t > 3 3 5 < / i n t > < / v a l u e > < / i t e m > < i t e m > < k e y > < s t r i n g > E s p e c i f i c a r   F o n t e   -   " O u t r a s " < / s t r i n g > < / k e y > < v a l u e > < i n t > 2 0 4 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 %   E x e c u � � o   d a   m e t a   n o   a n o < / s t r i n g > < / k e y > < v a l u e > < i n t > 1 8 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 R e c u r s o   f i n a n c e i r o   e s t i m a d o   n o   a n o   ( R $ ) < / s t r i n g > < / k e y > < v a l u e > < i n t > 8 < / i n t > < / v a l u e > < / i t e m > < i t e m > < k e y > < s t r i n g > R e c u r s o   f i n a n c e i r o   d i s p o n i b i l i z a d o   n o   a n o   ( R $ ) < / s t r i n g > < / k e y > < v a l u e > < i n t > 9 < / i n t > < / v a l u e > < / i t e m > < i t e m > < k e y > < s t r i n g > R e c u r s o   f i n a n c e i r o   e x e c u t a d o   n o   a n o   ( R $ ) < / s t r i n g > < / k e y > < v a l u e > < i n t > 1 0 < / i n t > < / v a l u e > < / i t e m > < i t e m > < k e y > < s t r i n g > I D   A � � o < / s t r i n g > < / k e y > < v a l u e > < i n t > 1 7 < / i n t > < / v a l u e > < / i t e m > < i t e m > < k e y > < s t r i n g > J u s t i f i c a t i v a   s o b r e   e x e c u � � o   f � s i c a   e   f i n a n c e i r a < / s t r i n g > < / k e y > < v a l u e > < i n t > 1 1 < / i n t > < / v a l u e > < / i t e m > < i t e m > < k e y > < s t r i n g > s u b P D C   a d a p t < / s t r i n g > < / k e y > < v a l u e > < i n t > 1 2 < / i n t > < / v a l u e > < / i t e m > < i t e m > < k e y > < s t r i n g > A d i c i o n a r   C o l u n a 3 < / s t r i n g > < / k e y > < v a l u e > < i n t > 1 4 < / i n t > < / v a l u e > < / i t e m > < i t e m > < k e y > < s t r i n g > X X X X < / s t r i n g > < / k e y > < v a l u e > < i n t > 1 3 < / i n t > < / v a l u e > < / i t e m > < i t e m > < k e y > < s t r i n g > s u b P D C   c o d < / s t r i n g > < / k e y > < v a l u e > < i n t > 1 5 < / i n t > < / v a l u e > < / i t e m > < i t e m > < k e y > < s t r i n g > s u b P D C   o r i g < / s t r i n g > < / k e y > < v a l u e > < i n t > 1 6 < / i n t > < / v a l u e > < / i t e m > < i t e m > < k e y > < s t r i n g > S e g m e n t o   d o   e x e c u t o r < / s t r i n g > < / k e y > < v a l u e > < i n t > 1 9 < / i n t > < / v a l u e > < / i t e m > < i t e m > < k e y > < s t r i n g > R e c u r s o   f i n a n c e i r o   e s t i m a d o   n o   a n o   ( R $ )   -   C o b r a n � a   E s t a d u a l < / s t r i n g > < / k e y > < v a l u e > < i n t > 2 0 < / i n t > < / v a l u e > < / i t e m > < i t e m > < k e y > < s t r i n g > R e c u r s o   f i n a n c e i r o   e s t i m a d o   n o   a n o   ( R $ )   -   C F U R H < / s t r i n g > < / k e y > < v a l u e > < i n t > 2 1 < / i n t > < / v a l u e > < / i t e m > < i t e m > < k e y > < s t r i n g > R e c u r s o   f i n a n c e i r o   e s t i m a d o   n o   a n o   ( R $ )   -   C o b r a n � a   F e d e r a l < / s t r i n g > < / k e y > < v a l u e > < i n t > 2 2 < / i n t > < / v a l u e > < / i t e m > < i t e m > < k e y > < s t r i n g > R e c u r s o   f i n a n c e i r o   e s t i m a d o   n o   a n o   ( R $ )   -   O u t r a s < / s t r i n g > < / k e y > < v a l u e > < i n t > 2 3 < / i n t > < / v a l u e > < / i t e m > < i t e m > < k e y > < s t r i n g > E s p e c i f i c a r   F o n t e   -   " O u t r a s " < / s t r i n g > < / k e y > < v a l u e > < i n t > 2 4 < / i n t > < / v a l u e > < / i t e m > < / C o l u m n D i s p l a y I n d e x > < C o l u m n F r o z e n   / > < C o l u m n C h e c k e d   / > < C o l u m n F i l t e r > < i t e m > < k e y > < s t r i n g > A n o < / s t r i n g > < / k e y > < v a l u e > < F i l t e r E x p r e s s i o n   x s i : n i l = " t r u e "   / > < / v a l u e > < / i t e m > < i t e m > < k e y > < s t r i n g > S u b P D C < / s t r i n g > < / k e y > < v a l u e > < F i l t e r E x p r e s s i o n   x s i : n i l = " t r u e "   / > < / v a l u e > < / i t e m > < / C o l u m n F i l t e r > < S e l e c t i o n F i l t e r > < i t e m > < k e y > < s t r i n g > A n o < / s t r i n g > < / k e y > < v a l u e > < S e l e c t i o n F i l t e r   x s i : n i l = " t r u e "   / > < / v a l u e > < / i t e m > < i t e m > < k e y > < s t r i n g > S u b P D C < / s t r i n g > < / k e y > < v a l u e > < S e l e c t i o n F i l t e r   x s i : n i l = " t r u e "   / > < / v a l u e > < / i t e m > < / S e l e c t i o n F i l t e r > < F i l t e r P a r a m e t e r s > < i t e m > < k e y > < s t r i n g > A n o < / s t r i n g > < / k e y > < v a l u e > < C o m m a n d P a r a m e t e r s   / > < / v a l u e > < / i t e m > < i t e m > < k e y > < s t r i n g > S u b P D C < / s t r i n g > < / k e y > < v a l u e > < C o m m a n d P a r a m e t e r s   / > < / v a l u e > < / i t e m > < / F i l t e r P a r a m e t e r s > < S o r t B y C o l u m n > S u b P D C < / S o r t B y C o l u m n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AAD22012-09B0-4EBE-8C6B-AE82C285C5C8}">
  <ds:schemaRefs>
    <ds:schemaRef ds:uri="http://gemini/pivotcustomization/ShowHidden"/>
  </ds:schemaRefs>
</ds:datastoreItem>
</file>

<file path=customXml/itemProps10.xml><?xml version="1.0" encoding="utf-8"?>
<ds:datastoreItem xmlns:ds="http://schemas.openxmlformats.org/officeDocument/2006/customXml" ds:itemID="{E0745F01-1CA5-4178-B452-D9746D2B7E29}">
  <ds:schemaRefs>
    <ds:schemaRef ds:uri="http://gemini/pivotcustomization/SandboxNonEmpty"/>
  </ds:schemaRefs>
</ds:datastoreItem>
</file>

<file path=customXml/itemProps11.xml><?xml version="1.0" encoding="utf-8"?>
<ds:datastoreItem xmlns:ds="http://schemas.openxmlformats.org/officeDocument/2006/customXml" ds:itemID="{53175907-C272-411E-AAF5-CB23C8B0EDB9}">
  <ds:schemaRefs>
    <ds:schemaRef ds:uri="http://gemini/pivotcustomization/TableOrder"/>
  </ds:schemaRefs>
</ds:datastoreItem>
</file>

<file path=customXml/itemProps12.xml><?xml version="1.0" encoding="utf-8"?>
<ds:datastoreItem xmlns:ds="http://schemas.openxmlformats.org/officeDocument/2006/customXml" ds:itemID="{A5BB5A56-AC80-4BF6-81B3-BBAD040B7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26100-92ac-402b-9d09-4947c0e8c214"/>
    <ds:schemaRef ds:uri="f4b97729-89ff-4087-8aa8-d163192c6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3.xml><?xml version="1.0" encoding="utf-8"?>
<ds:datastoreItem xmlns:ds="http://schemas.openxmlformats.org/officeDocument/2006/customXml" ds:itemID="{3588E3DB-D115-4CEF-8EC4-7FAE3A9D5B04}">
  <ds:schemaRefs>
    <ds:schemaRef ds:uri="http://gemini/pivotcustomization/ManualCalcMode"/>
  </ds:schemaRefs>
</ds:datastoreItem>
</file>

<file path=customXml/itemProps14.xml><?xml version="1.0" encoding="utf-8"?>
<ds:datastoreItem xmlns:ds="http://schemas.openxmlformats.org/officeDocument/2006/customXml" ds:itemID="{B981AB2F-2DC3-4162-B25A-69528B96C6A8}">
  <ds:schemaRefs>
    <ds:schemaRef ds:uri="http://gemini/pivotcustomization/TableXML_PAPI_22_23_6ecaf62b-db3c-42dc-abab-51ea74dc59de"/>
  </ds:schemaRefs>
</ds:datastoreItem>
</file>

<file path=customXml/itemProps15.xml><?xml version="1.0" encoding="utf-8"?>
<ds:datastoreItem xmlns:ds="http://schemas.openxmlformats.org/officeDocument/2006/customXml" ds:itemID="{71C4A6CC-AC85-4DCE-AC9F-75090FA528EC}">
  <ds:schemaRefs>
    <ds:schemaRef ds:uri="http://gemini/pivotcustomization/Diagrams"/>
  </ds:schemaRefs>
</ds:datastoreItem>
</file>

<file path=customXml/itemProps16.xml><?xml version="1.0" encoding="utf-8"?>
<ds:datastoreItem xmlns:ds="http://schemas.openxmlformats.org/officeDocument/2006/customXml" ds:itemID="{E2F9961E-45B0-4D0B-94BE-5FDCA77F2715}">
  <ds:schemaRefs>
    <ds:schemaRef ds:uri="http://gemini/pivotcustomization/TableXML_PAPI20_21_736ac979-241a-46d4-9bfc-b26f12959a6f"/>
  </ds:schemaRefs>
</ds:datastoreItem>
</file>

<file path=customXml/itemProps17.xml><?xml version="1.0" encoding="utf-8"?>
<ds:datastoreItem xmlns:ds="http://schemas.openxmlformats.org/officeDocument/2006/customXml" ds:itemID="{78AF1344-727E-4C5C-993D-C0F4CE395C03}">
  <ds:schemaRefs>
    <ds:schemaRef ds:uri="http://gemini/pivotcustomization/fb09f282-6689-4548-8052-46a82d477c37"/>
  </ds:schemaRefs>
</ds:datastoreItem>
</file>

<file path=customXml/itemProps18.xml><?xml version="1.0" encoding="utf-8"?>
<ds:datastoreItem xmlns:ds="http://schemas.openxmlformats.org/officeDocument/2006/customXml" ds:itemID="{D6A0A5B0-F55A-4D55-A953-CDD8E80A2511}">
  <ds:schemaRefs>
    <ds:schemaRef ds:uri="http://gemini/pivotcustomization/FormulaBarState"/>
  </ds:schemaRefs>
</ds:datastoreItem>
</file>

<file path=customXml/itemProps19.xml><?xml version="1.0" encoding="utf-8"?>
<ds:datastoreItem xmlns:ds="http://schemas.openxmlformats.org/officeDocument/2006/customXml" ds:itemID="{7EA19EDB-5674-4876-A98B-FDB2C80B8C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0CD2F3-4B07-4B45-A028-E501E5DC4743}">
  <ds:schemaRefs>
    <ds:schemaRef ds:uri="http://gemini/pivotcustomization/TableXML_Dim_Ano_65767510-bba1-4347-aa8c-e5cfafca3b96"/>
  </ds:schemaRefs>
</ds:datastoreItem>
</file>

<file path=customXml/itemProps20.xml><?xml version="1.0" encoding="utf-8"?>
<ds:datastoreItem xmlns:ds="http://schemas.openxmlformats.org/officeDocument/2006/customXml" ds:itemID="{9AAA72D5-4753-47D7-8328-14993F4FB6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1.xml><?xml version="1.0" encoding="utf-8"?>
<ds:datastoreItem xmlns:ds="http://schemas.openxmlformats.org/officeDocument/2006/customXml" ds:itemID="{80E2DD59-3B99-45A7-8BA7-F3965DA72419}">
  <ds:schemaRefs>
    <ds:schemaRef ds:uri="http://gemini/pivotcustomization/TableXML_DE_PARA_N"/>
  </ds:schemaRefs>
</ds:datastoreItem>
</file>

<file path=customXml/itemProps22.xml><?xml version="1.0" encoding="utf-8"?>
<ds:datastoreItem xmlns:ds="http://schemas.openxmlformats.org/officeDocument/2006/customXml" ds:itemID="{467FC3C2-D21E-4598-A5D2-F47ED1DD06BA}">
  <ds:schemaRefs>
    <ds:schemaRef ds:uri="http://gemini/pivotcustomization/LinkedTableUpdateMode"/>
  </ds:schemaRefs>
</ds:datastoreItem>
</file>

<file path=customXml/itemProps23.xml><?xml version="1.0" encoding="utf-8"?>
<ds:datastoreItem xmlns:ds="http://schemas.openxmlformats.org/officeDocument/2006/customXml" ds:itemID="{F29C7E83-9A95-4D4F-8E1E-8909D80BFDBA}">
  <ds:schemaRefs>
    <ds:schemaRef ds:uri="http://gemini/pivotcustomization/4aa0b6f9-08ea-4c5c-9e47-faa915b1abbe"/>
  </ds:schemaRefs>
</ds:datastoreItem>
</file>

<file path=customXml/itemProps24.xml><?xml version="1.0" encoding="utf-8"?>
<ds:datastoreItem xmlns:ds="http://schemas.openxmlformats.org/officeDocument/2006/customXml" ds:itemID="{26A9264D-39CF-4C18-89EE-1379FDE88AD7}">
  <ds:schemaRefs>
    <ds:schemaRef ds:uri="http://gemini/pivotcustomization/ShowImplicitMeasures"/>
  </ds:schemaRefs>
</ds:datastoreItem>
</file>

<file path=customXml/itemProps25.xml><?xml version="1.0" encoding="utf-8"?>
<ds:datastoreItem xmlns:ds="http://schemas.openxmlformats.org/officeDocument/2006/customXml" ds:itemID="{F325AC28-9C6D-453E-84A7-B2B321D79347}">
  <ds:schemaRefs>
    <ds:schemaRef ds:uri="http://gemini/pivotcustomization/ClientWindowXML"/>
  </ds:schemaRefs>
</ds:datastoreItem>
</file>

<file path=customXml/itemProps26.xml><?xml version="1.0" encoding="utf-8"?>
<ds:datastoreItem xmlns:ds="http://schemas.openxmlformats.org/officeDocument/2006/customXml" ds:itemID="{CEED67B2-A46A-48CF-BA68-ABECA18AB9BC}">
  <ds:schemaRefs>
    <ds:schemaRef ds:uri="http://gemini/pivotcustomization/TableXML_PAPI-21-23_47386c43-32d9-46c1-9c64-4c64d03d26d2"/>
  </ds:schemaRefs>
</ds:datastoreItem>
</file>

<file path=customXml/itemProps27.xml><?xml version="1.0" encoding="utf-8"?>
<ds:datastoreItem xmlns:ds="http://schemas.openxmlformats.org/officeDocument/2006/customXml" ds:itemID="{73A3CDC2-CDC8-473D-A4BB-14323E2340DC}">
  <ds:schemaRefs>
    <ds:schemaRef ds:uri="http://gemini/pivotcustomization/4ccae132-ab81-4312-b7f2-982f6595a542"/>
  </ds:schemaRefs>
</ds:datastoreItem>
</file>

<file path=customXml/itemProps28.xml><?xml version="1.0" encoding="utf-8"?>
<ds:datastoreItem xmlns:ds="http://schemas.openxmlformats.org/officeDocument/2006/customXml" ds:itemID="{3F5A9A7A-CD02-460F-B83A-07BA12733824}">
  <ds:schemaRefs>
    <ds:schemaRef ds:uri="http://gemini/pivotcustomization/TableWidget"/>
  </ds:schemaRefs>
</ds:datastoreItem>
</file>

<file path=customXml/itemProps29.xml><?xml version="1.0" encoding="utf-8"?>
<ds:datastoreItem xmlns:ds="http://schemas.openxmlformats.org/officeDocument/2006/customXml" ds:itemID="{F954F3E3-EEC2-47A9-A8EF-6F4FBD5DE7FD}">
  <ds:schemaRefs>
    <ds:schemaRef ds:uri="http://gemini/pivotcustomization/PowerPivotVersion"/>
  </ds:schemaRefs>
</ds:datastoreItem>
</file>

<file path=customXml/itemProps3.xml><?xml version="1.0" encoding="utf-8"?>
<ds:datastoreItem xmlns:ds="http://schemas.openxmlformats.org/officeDocument/2006/customXml" ds:itemID="{D68667DF-C1EC-41FC-AD6C-BEA4BF1A7517}">
  <ds:schemaRefs>
    <ds:schemaRef ds:uri="http://gemini/pivotcustomization/RelationshipAutoDetectionEnabled"/>
  </ds:schemaRefs>
</ds:datastoreItem>
</file>

<file path=customXml/itemProps30.xml><?xml version="1.0" encoding="utf-8"?>
<ds:datastoreItem xmlns:ds="http://schemas.openxmlformats.org/officeDocument/2006/customXml" ds:itemID="{0A7AD750-3216-4F2B-99BC-DF632531DC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F489F1A-28E5-4033-B0ED-B604C82D8381}">
  <ds:schemaRefs>
    <ds:schemaRef ds:uri="http://gemini/pivotcustomization/IsSandboxEmbedded"/>
  </ds:schemaRefs>
</ds:datastoreItem>
</file>

<file path=customXml/itemProps5.xml><?xml version="1.0" encoding="utf-8"?>
<ds:datastoreItem xmlns:ds="http://schemas.openxmlformats.org/officeDocument/2006/customXml" ds:itemID="{5F5D9E36-DA30-4025-BEBB-25407E956375}">
  <ds:schemaRefs>
    <ds:schemaRef ds:uri="http://gemini/pivotcustomization/00a5cb8b-17f6-4d0c-8a4a-ccfc8986a728"/>
  </ds:schemaRefs>
</ds:datastoreItem>
</file>

<file path=customXml/itemProps6.xml><?xml version="1.0" encoding="utf-8"?>
<ds:datastoreItem xmlns:ds="http://schemas.openxmlformats.org/officeDocument/2006/customXml" ds:itemID="{F9C87DEF-318C-4BAB-97B0-BA75EC1C2C88}">
  <ds:schemaRefs>
    <ds:schemaRef ds:uri="http://gemini/pivotcustomization/ErrorCache"/>
  </ds:schemaRefs>
</ds:datastoreItem>
</file>

<file path=customXml/itemProps7.xml><?xml version="1.0" encoding="utf-8"?>
<ds:datastoreItem xmlns:ds="http://schemas.openxmlformats.org/officeDocument/2006/customXml" ds:itemID="{D2DC01CA-193A-4011-9248-B4A3D28D2539}">
  <ds:schemaRefs>
    <ds:schemaRef ds:uri="http://gemini/pivotcustomization/MeasureGridState"/>
  </ds:schemaRefs>
</ds:datastoreItem>
</file>

<file path=customXml/itemProps8.xml><?xml version="1.0" encoding="utf-8"?>
<ds:datastoreItem xmlns:ds="http://schemas.openxmlformats.org/officeDocument/2006/customXml" ds:itemID="{17055910-4C06-4814-8D9F-0AD077F93669}">
  <ds:schemaRefs>
    <ds:schemaRef ds:uri="http://gemini/pivotcustomization/661c73d5-33af-4020-9d1a-aafc833db758"/>
  </ds:schemaRefs>
</ds:datastoreItem>
</file>

<file path=customXml/itemProps9.xml><?xml version="1.0" encoding="utf-8"?>
<ds:datastoreItem xmlns:ds="http://schemas.openxmlformats.org/officeDocument/2006/customXml" ds:itemID="{8B8A9523-97A0-45AF-A1EF-5093641B75E7}">
  <ds:schemaRefs>
    <ds:schemaRef ds:uri="http://gemini/pivotcustomization/TableXML_PAPI_21_23_9cd80fd0-f141-4633-b598-37440a145a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PAPI_21 (Delib. 190) </vt:lpstr>
      <vt:lpstr>PAPI_22_23 (Delib. 246) </vt:lpstr>
      <vt:lpstr>Consolidaçao - 1</vt:lpstr>
      <vt:lpstr>Consolidaçao - 2</vt:lpstr>
      <vt:lpstr>Orientações</vt:lpstr>
      <vt:lpstr>Operacional</vt:lpstr>
      <vt:lpstr>Explicativo</vt:lpstr>
      <vt:lpstr>de-para 246 190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Coutinho Costa</dc:creator>
  <cp:keywords/>
  <dc:description/>
  <cp:lastModifiedBy>Bruno Franco de Souza</cp:lastModifiedBy>
  <cp:revision/>
  <dcterms:created xsi:type="dcterms:W3CDTF">2022-03-24T14:13:09Z</dcterms:created>
  <dcterms:modified xsi:type="dcterms:W3CDTF">2023-10-16T17:53:46Z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0x010100BC9FF30929C8E04FBC196FD8B500633E</vt:lpwstr>
  </property>
</Properties>
</file>