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H-SMT\Downloads\"/>
    </mc:Choice>
  </mc:AlternateContent>
  <xr:revisionPtr revIDLastSave="2" documentId="13_ncr:1_{211F30A0-13B7-4404-BC1A-E77F419241A9}" xr6:coauthVersionLast="47" xr6:coauthVersionMax="47" xr10:uidLastSave="{891DCDD8-9A73-4611-942B-98B2CB31321F}"/>
  <bookViews>
    <workbookView xWindow="-120" yWindow="-120" windowWidth="25440" windowHeight="15390" activeTab="1" xr2:uid="{C29DC699-6746-4EB8-B555-580A431E1722}"/>
  </bookViews>
  <sheets>
    <sheet name="Custeio" sheetId="1" r:id="rId1"/>
    <sheet name="Royaltie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8" i="1"/>
  <c r="B35" i="1"/>
  <c r="B26" i="1"/>
  <c r="B27" i="1" s="1"/>
  <c r="B19" i="6"/>
  <c r="B20" i="6"/>
  <c r="B34" i="6"/>
  <c r="B17" i="6"/>
  <c r="B8" i="6"/>
  <c r="B18" i="1"/>
  <c r="B9" i="1"/>
  <c r="B53" i="1" l="1"/>
  <c r="B54" i="1" s="1"/>
  <c r="B25" i="6"/>
  <c r="B26" i="6" s="1"/>
  <c r="B52" i="6"/>
  <c r="C17" i="1" l="1"/>
  <c r="C27" i="1"/>
  <c r="C53" i="1"/>
  <c r="C9" i="1"/>
  <c r="C40" i="1"/>
  <c r="C24" i="1"/>
  <c r="C18" i="1"/>
  <c r="C34" i="1"/>
  <c r="C38" i="1"/>
  <c r="C30" i="1"/>
  <c r="C44" i="1"/>
  <c r="C21" i="1"/>
  <c r="C6" i="1"/>
  <c r="C51" i="1"/>
  <c r="C13" i="1"/>
  <c r="C48" i="1"/>
  <c r="C12" i="1"/>
  <c r="C14" i="1"/>
  <c r="C7" i="1"/>
  <c r="C23" i="1"/>
  <c r="C46" i="1"/>
  <c r="C25" i="1"/>
  <c r="C29" i="1"/>
  <c r="C20" i="1"/>
  <c r="C31" i="1"/>
  <c r="C26" i="1"/>
  <c r="C37" i="1"/>
  <c r="C32" i="1"/>
  <c r="C47" i="1"/>
  <c r="C42" i="1"/>
  <c r="C52" i="1"/>
  <c r="C16" i="1"/>
  <c r="C33" i="1"/>
  <c r="C41" i="1"/>
  <c r="C43" i="1"/>
  <c r="C39" i="1"/>
  <c r="C49" i="1"/>
  <c r="C15" i="1"/>
  <c r="C35" i="1"/>
  <c r="C45" i="1"/>
  <c r="C50" i="1"/>
  <c r="C22" i="1"/>
  <c r="C8" i="1"/>
  <c r="B53" i="6"/>
  <c r="C26" i="6" s="1"/>
  <c r="C51" i="6" l="1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6" i="6"/>
  <c r="C33" i="6"/>
  <c r="C32" i="6"/>
  <c r="C31" i="6"/>
  <c r="C30" i="6"/>
  <c r="C29" i="6"/>
  <c r="C28" i="6"/>
  <c r="C23" i="6"/>
  <c r="C22" i="6"/>
  <c r="C21" i="6"/>
  <c r="C20" i="6"/>
  <c r="C19" i="6"/>
  <c r="C16" i="6"/>
  <c r="C15" i="6"/>
  <c r="C14" i="6"/>
  <c r="C13" i="6"/>
  <c r="C12" i="6"/>
  <c r="C11" i="6"/>
  <c r="C7" i="6"/>
  <c r="C6" i="6"/>
  <c r="C5" i="6"/>
  <c r="C8" i="6"/>
  <c r="C17" i="6"/>
  <c r="C25" i="6"/>
  <c r="C34" i="6"/>
  <c r="C37" i="6"/>
  <c r="C52" i="6"/>
</calcChain>
</file>

<file path=xl/sharedStrings.xml><?xml version="1.0" encoding="utf-8"?>
<sst xmlns="http://schemas.openxmlformats.org/spreadsheetml/2006/main" count="113" uniqueCount="58">
  <si>
    <t xml:space="preserve">DELIBERAÇÃO CBH Nº 430   DE 18/06/2021    </t>
  </si>
  <si>
    <t>ANEXO II - DESPESAS DE CUSTEIO PARA ANO 2021</t>
  </si>
  <si>
    <t>Decreto estadual nº 50.667, de 30 de março de 2006</t>
  </si>
  <si>
    <t>NATUREZA DAS DESPESAS</t>
  </si>
  <si>
    <t>VALOR (R$)</t>
  </si>
  <si>
    <t>%</t>
  </si>
  <si>
    <t>Custos Operacionais da Cobrança</t>
  </si>
  <si>
    <t>1. Tarifas/Taxas Bancárias</t>
  </si>
  <si>
    <t>2. Transferência para DAEE - ressarcimento de tarifas de cobrança</t>
  </si>
  <si>
    <t>3. Correio</t>
  </si>
  <si>
    <t>SUB-TOTAL</t>
  </si>
  <si>
    <t>Atividades de Secretaria Executiva</t>
  </si>
  <si>
    <t>Material de Consumo</t>
  </si>
  <si>
    <t xml:space="preserve">1. Gêneros alimentícios </t>
  </si>
  <si>
    <t xml:space="preserve">2. Combustíveis e Lubrificantes </t>
  </si>
  <si>
    <t xml:space="preserve">3. Material, peças e acessórios </t>
  </si>
  <si>
    <t>4. Material para informática</t>
  </si>
  <si>
    <t xml:space="preserve">5. Material de escritório </t>
  </si>
  <si>
    <t>6. Outros materiais de consumo</t>
  </si>
  <si>
    <t xml:space="preserve">    SUB-TOTAL</t>
  </si>
  <si>
    <t xml:space="preserve">Serviços de Terceiros </t>
  </si>
  <si>
    <t xml:space="preserve">1. Assessoria e consultoria </t>
  </si>
  <si>
    <t>2 .Estagiário</t>
  </si>
  <si>
    <t>3. Outros serviços de terceiros (pessoa jurídica)</t>
  </si>
  <si>
    <t>4. Outros serviços de terceiros (pessoa fisica)</t>
  </si>
  <si>
    <t>5. Serviço Tecnico Especializado/Apoio Operacional</t>
  </si>
  <si>
    <t>6. Obrigações Tributárias e Contributivas</t>
  </si>
  <si>
    <t xml:space="preserve">SUB-TOTAL </t>
  </si>
  <si>
    <t>Outras Despesas de Custeio</t>
  </si>
  <si>
    <t>1. Telefone</t>
  </si>
  <si>
    <t>2 - Bens Patrimoniais</t>
  </si>
  <si>
    <t xml:space="preserve">3- Passagens e Despesas com Locomoção </t>
  </si>
  <si>
    <t>4 - Cartório</t>
  </si>
  <si>
    <t>5 - Publicação DOE</t>
  </si>
  <si>
    <t>3. Alimentação e Hospedagem</t>
  </si>
  <si>
    <t xml:space="preserve"> Pessoal </t>
  </si>
  <si>
    <t>1. Sálarios Líquidos</t>
  </si>
  <si>
    <t>2. Férias + 1/3 (líquido)</t>
  </si>
  <si>
    <t>3. 13º salário (líquido)</t>
  </si>
  <si>
    <t>4. Provisão rescisão contratual</t>
  </si>
  <si>
    <t>5. Vale transporte</t>
  </si>
  <si>
    <t>6. Imposto de renda</t>
  </si>
  <si>
    <t>7. INSS</t>
  </si>
  <si>
    <t>8. PIS</t>
  </si>
  <si>
    <t>9. FGTS</t>
  </si>
  <si>
    <t>10. Assistência médica</t>
  </si>
  <si>
    <t>11. Auxílio alimentação</t>
  </si>
  <si>
    <t>12. Seguro de vida</t>
  </si>
  <si>
    <t>13.Auxílio creche</t>
  </si>
  <si>
    <t>14. Contribuição sindical</t>
  </si>
  <si>
    <t>15. Treinamento/Cursos/Congressos</t>
  </si>
  <si>
    <t>16. Saúde ocupacional (segurança e medicina do trabalho)</t>
  </si>
  <si>
    <t>TOTAL:</t>
  </si>
  <si>
    <t>100.00%</t>
  </si>
  <si>
    <t xml:space="preserve">DELIBERAÇÃO CBH Nº    DE      </t>
  </si>
  <si>
    <t xml:space="preserve"> DESPESAS DOS ROYALTIES PARA ANO 2023</t>
  </si>
  <si>
    <t xml:space="preserve">   SUB-TOTAL</t>
  </si>
  <si>
    <t>6. Alimentação e Hospedagem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</si>
</sst>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R$-416]\ * #,##0.00_-;\-[$R$-416]\ * #,##0.00_-;_-[$R$-416]\ * &quot;-&quot;??_-;_-@_-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justify" wrapText="1"/>
    </xf>
    <xf numFmtId="0" fontId="4" fillId="0" borderId="7" xfId="0" applyFont="1" applyBorder="1" applyAlignment="1">
      <alignment horizontal="justify" vertical="justify" wrapText="1"/>
    </xf>
    <xf numFmtId="2" fontId="4" fillId="0" borderId="8" xfId="0" applyNumberFormat="1" applyFont="1" applyBorder="1" applyAlignment="1">
      <alignment horizontal="right" wrapText="1"/>
    </xf>
    <xf numFmtId="10" fontId="4" fillId="0" borderId="8" xfId="0" applyNumberFormat="1" applyFont="1" applyBorder="1" applyAlignment="1">
      <alignment wrapText="1"/>
    </xf>
    <xf numFmtId="0" fontId="3" fillId="0" borderId="7" xfId="0" applyFont="1" applyBorder="1" applyAlignment="1">
      <alignment horizontal="justify" vertical="justify" wrapText="1"/>
    </xf>
    <xf numFmtId="0" fontId="3" fillId="3" borderId="7" xfId="0" applyFont="1" applyFill="1" applyBorder="1" applyAlignment="1">
      <alignment horizontal="center" vertical="justify" wrapText="1"/>
    </xf>
    <xf numFmtId="10" fontId="3" fillId="2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right" wrapText="1"/>
    </xf>
    <xf numFmtId="165" fontId="4" fillId="0" borderId="8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right" wrapText="1"/>
    </xf>
    <xf numFmtId="165" fontId="4" fillId="0" borderId="6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wrapText="1"/>
    </xf>
    <xf numFmtId="165" fontId="4" fillId="0" borderId="6" xfId="0" applyNumberFormat="1" applyFont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3" borderId="8" xfId="0" applyNumberFormat="1" applyFont="1" applyFill="1" applyBorder="1" applyAlignment="1">
      <alignment wrapText="1"/>
    </xf>
    <xf numFmtId="10" fontId="4" fillId="3" borderId="8" xfId="0" applyNumberFormat="1" applyFont="1" applyFill="1" applyBorder="1" applyAlignment="1">
      <alignment wrapText="1"/>
    </xf>
    <xf numFmtId="2" fontId="4" fillId="3" borderId="8" xfId="0" applyNumberFormat="1" applyFont="1" applyFill="1" applyBorder="1" applyAlignment="1">
      <alignment horizontal="right" wrapText="1"/>
    </xf>
    <xf numFmtId="2" fontId="4" fillId="3" borderId="5" xfId="0" applyNumberFormat="1" applyFont="1" applyFill="1" applyBorder="1" applyAlignment="1">
      <alignment horizontal="right" wrapText="1"/>
    </xf>
    <xf numFmtId="0" fontId="4" fillId="3" borderId="6" xfId="0" applyFont="1" applyFill="1" applyBorder="1" applyAlignment="1">
      <alignment wrapText="1"/>
    </xf>
    <xf numFmtId="165" fontId="3" fillId="2" borderId="3" xfId="0" applyNumberFormat="1" applyFont="1" applyFill="1" applyBorder="1" applyAlignment="1">
      <alignment wrapText="1"/>
    </xf>
    <xf numFmtId="0" fontId="3" fillId="3" borderId="5" xfId="0" applyFont="1" applyFill="1" applyBorder="1" applyAlignment="1">
      <alignment horizontal="center" vertical="justify" wrapText="1"/>
    </xf>
    <xf numFmtId="10" fontId="3" fillId="0" borderId="12" xfId="0" applyNumberFormat="1" applyFont="1" applyBorder="1" applyAlignment="1">
      <alignment wrapText="1"/>
    </xf>
    <xf numFmtId="10" fontId="4" fillId="0" borderId="6" xfId="0" applyNumberFormat="1" applyFont="1" applyBorder="1" applyAlignment="1">
      <alignment wrapText="1"/>
    </xf>
    <xf numFmtId="10" fontId="3" fillId="0" borderId="8" xfId="0" applyNumberFormat="1" applyFont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justify" wrapText="1"/>
    </xf>
    <xf numFmtId="0" fontId="3" fillId="3" borderId="3" xfId="0" applyFont="1" applyFill="1" applyBorder="1" applyAlignment="1">
      <alignment horizontal="center" vertical="justify" wrapText="1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 xr:uid="{AB28BABC-7694-41EC-9580-DD5335D20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91C9-9CB4-4AE6-AE86-4F5F6E0008A4}">
  <dimension ref="A1:C55"/>
  <sheetViews>
    <sheetView workbookViewId="0">
      <selection activeCell="A6" sqref="A6"/>
    </sheetView>
  </sheetViews>
  <sheetFormatPr defaultRowHeight="15"/>
  <cols>
    <col min="1" max="1" width="58.42578125" style="1" bestFit="1" customWidth="1"/>
    <col min="2" max="2" width="15.7109375" style="1" bestFit="1" customWidth="1"/>
    <col min="3" max="3" width="13.7109375" style="1" customWidth="1"/>
    <col min="4" max="256" width="9.140625" style="1"/>
    <col min="257" max="257" width="58.42578125" style="1" bestFit="1" customWidth="1"/>
    <col min="258" max="258" width="15.7109375" style="1" bestFit="1" customWidth="1"/>
    <col min="259" max="259" width="13.7109375" style="1" customWidth="1"/>
    <col min="260" max="512" width="9.140625" style="1"/>
    <col min="513" max="513" width="58.42578125" style="1" bestFit="1" customWidth="1"/>
    <col min="514" max="514" width="15.7109375" style="1" bestFit="1" customWidth="1"/>
    <col min="515" max="515" width="13.7109375" style="1" customWidth="1"/>
    <col min="516" max="768" width="9.140625" style="1"/>
    <col min="769" max="769" width="58.42578125" style="1" bestFit="1" customWidth="1"/>
    <col min="770" max="770" width="15.7109375" style="1" bestFit="1" customWidth="1"/>
    <col min="771" max="771" width="13.7109375" style="1" customWidth="1"/>
    <col min="772" max="1024" width="9.140625" style="1"/>
    <col min="1025" max="1025" width="58.42578125" style="1" bestFit="1" customWidth="1"/>
    <col min="1026" max="1026" width="15.7109375" style="1" bestFit="1" customWidth="1"/>
    <col min="1027" max="1027" width="13.7109375" style="1" customWidth="1"/>
    <col min="1028" max="1280" width="9.140625" style="1"/>
    <col min="1281" max="1281" width="58.42578125" style="1" bestFit="1" customWidth="1"/>
    <col min="1282" max="1282" width="15.7109375" style="1" bestFit="1" customWidth="1"/>
    <col min="1283" max="1283" width="13.7109375" style="1" customWidth="1"/>
    <col min="1284" max="1536" width="9.140625" style="1"/>
    <col min="1537" max="1537" width="58.42578125" style="1" bestFit="1" customWidth="1"/>
    <col min="1538" max="1538" width="15.7109375" style="1" bestFit="1" customWidth="1"/>
    <col min="1539" max="1539" width="13.7109375" style="1" customWidth="1"/>
    <col min="1540" max="1792" width="9.140625" style="1"/>
    <col min="1793" max="1793" width="58.42578125" style="1" bestFit="1" customWidth="1"/>
    <col min="1794" max="1794" width="15.7109375" style="1" bestFit="1" customWidth="1"/>
    <col min="1795" max="1795" width="13.7109375" style="1" customWidth="1"/>
    <col min="1796" max="2048" width="9.140625" style="1"/>
    <col min="2049" max="2049" width="58.42578125" style="1" bestFit="1" customWidth="1"/>
    <col min="2050" max="2050" width="15.7109375" style="1" bestFit="1" customWidth="1"/>
    <col min="2051" max="2051" width="13.7109375" style="1" customWidth="1"/>
    <col min="2052" max="2304" width="9.140625" style="1"/>
    <col min="2305" max="2305" width="58.42578125" style="1" bestFit="1" customWidth="1"/>
    <col min="2306" max="2306" width="15.7109375" style="1" bestFit="1" customWidth="1"/>
    <col min="2307" max="2307" width="13.7109375" style="1" customWidth="1"/>
    <col min="2308" max="2560" width="9.140625" style="1"/>
    <col min="2561" max="2561" width="58.42578125" style="1" bestFit="1" customWidth="1"/>
    <col min="2562" max="2562" width="15.7109375" style="1" bestFit="1" customWidth="1"/>
    <col min="2563" max="2563" width="13.7109375" style="1" customWidth="1"/>
    <col min="2564" max="2816" width="9.140625" style="1"/>
    <col min="2817" max="2817" width="58.42578125" style="1" bestFit="1" customWidth="1"/>
    <col min="2818" max="2818" width="15.7109375" style="1" bestFit="1" customWidth="1"/>
    <col min="2819" max="2819" width="13.7109375" style="1" customWidth="1"/>
    <col min="2820" max="3072" width="9.140625" style="1"/>
    <col min="3073" max="3073" width="58.42578125" style="1" bestFit="1" customWidth="1"/>
    <col min="3074" max="3074" width="15.7109375" style="1" bestFit="1" customWidth="1"/>
    <col min="3075" max="3075" width="13.7109375" style="1" customWidth="1"/>
    <col min="3076" max="3328" width="9.140625" style="1"/>
    <col min="3329" max="3329" width="58.42578125" style="1" bestFit="1" customWidth="1"/>
    <col min="3330" max="3330" width="15.7109375" style="1" bestFit="1" customWidth="1"/>
    <col min="3331" max="3331" width="13.7109375" style="1" customWidth="1"/>
    <col min="3332" max="3584" width="9.140625" style="1"/>
    <col min="3585" max="3585" width="58.42578125" style="1" bestFit="1" customWidth="1"/>
    <col min="3586" max="3586" width="15.7109375" style="1" bestFit="1" customWidth="1"/>
    <col min="3587" max="3587" width="13.7109375" style="1" customWidth="1"/>
    <col min="3588" max="3840" width="9.140625" style="1"/>
    <col min="3841" max="3841" width="58.42578125" style="1" bestFit="1" customWidth="1"/>
    <col min="3842" max="3842" width="15.7109375" style="1" bestFit="1" customWidth="1"/>
    <col min="3843" max="3843" width="13.7109375" style="1" customWidth="1"/>
    <col min="3844" max="4096" width="9.140625" style="1"/>
    <col min="4097" max="4097" width="58.42578125" style="1" bestFit="1" customWidth="1"/>
    <col min="4098" max="4098" width="15.7109375" style="1" bestFit="1" customWidth="1"/>
    <col min="4099" max="4099" width="13.7109375" style="1" customWidth="1"/>
    <col min="4100" max="4352" width="9.140625" style="1"/>
    <col min="4353" max="4353" width="58.42578125" style="1" bestFit="1" customWidth="1"/>
    <col min="4354" max="4354" width="15.7109375" style="1" bestFit="1" customWidth="1"/>
    <col min="4355" max="4355" width="13.7109375" style="1" customWidth="1"/>
    <col min="4356" max="4608" width="9.140625" style="1"/>
    <col min="4609" max="4609" width="58.42578125" style="1" bestFit="1" customWidth="1"/>
    <col min="4610" max="4610" width="15.7109375" style="1" bestFit="1" customWidth="1"/>
    <col min="4611" max="4611" width="13.7109375" style="1" customWidth="1"/>
    <col min="4612" max="4864" width="9.140625" style="1"/>
    <col min="4865" max="4865" width="58.42578125" style="1" bestFit="1" customWidth="1"/>
    <col min="4866" max="4866" width="15.7109375" style="1" bestFit="1" customWidth="1"/>
    <col min="4867" max="4867" width="13.7109375" style="1" customWidth="1"/>
    <col min="4868" max="5120" width="9.140625" style="1"/>
    <col min="5121" max="5121" width="58.42578125" style="1" bestFit="1" customWidth="1"/>
    <col min="5122" max="5122" width="15.7109375" style="1" bestFit="1" customWidth="1"/>
    <col min="5123" max="5123" width="13.7109375" style="1" customWidth="1"/>
    <col min="5124" max="5376" width="9.140625" style="1"/>
    <col min="5377" max="5377" width="58.42578125" style="1" bestFit="1" customWidth="1"/>
    <col min="5378" max="5378" width="15.7109375" style="1" bestFit="1" customWidth="1"/>
    <col min="5379" max="5379" width="13.7109375" style="1" customWidth="1"/>
    <col min="5380" max="5632" width="9.140625" style="1"/>
    <col min="5633" max="5633" width="58.42578125" style="1" bestFit="1" customWidth="1"/>
    <col min="5634" max="5634" width="15.7109375" style="1" bestFit="1" customWidth="1"/>
    <col min="5635" max="5635" width="13.7109375" style="1" customWidth="1"/>
    <col min="5636" max="5888" width="9.140625" style="1"/>
    <col min="5889" max="5889" width="58.42578125" style="1" bestFit="1" customWidth="1"/>
    <col min="5890" max="5890" width="15.7109375" style="1" bestFit="1" customWidth="1"/>
    <col min="5891" max="5891" width="13.7109375" style="1" customWidth="1"/>
    <col min="5892" max="6144" width="9.140625" style="1"/>
    <col min="6145" max="6145" width="58.42578125" style="1" bestFit="1" customWidth="1"/>
    <col min="6146" max="6146" width="15.7109375" style="1" bestFit="1" customWidth="1"/>
    <col min="6147" max="6147" width="13.7109375" style="1" customWidth="1"/>
    <col min="6148" max="6400" width="9.140625" style="1"/>
    <col min="6401" max="6401" width="58.42578125" style="1" bestFit="1" customWidth="1"/>
    <col min="6402" max="6402" width="15.7109375" style="1" bestFit="1" customWidth="1"/>
    <col min="6403" max="6403" width="13.7109375" style="1" customWidth="1"/>
    <col min="6404" max="6656" width="9.140625" style="1"/>
    <col min="6657" max="6657" width="58.42578125" style="1" bestFit="1" customWidth="1"/>
    <col min="6658" max="6658" width="15.7109375" style="1" bestFit="1" customWidth="1"/>
    <col min="6659" max="6659" width="13.7109375" style="1" customWidth="1"/>
    <col min="6660" max="6912" width="9.140625" style="1"/>
    <col min="6913" max="6913" width="58.42578125" style="1" bestFit="1" customWidth="1"/>
    <col min="6914" max="6914" width="15.7109375" style="1" bestFit="1" customWidth="1"/>
    <col min="6915" max="6915" width="13.7109375" style="1" customWidth="1"/>
    <col min="6916" max="7168" width="9.140625" style="1"/>
    <col min="7169" max="7169" width="58.42578125" style="1" bestFit="1" customWidth="1"/>
    <col min="7170" max="7170" width="15.7109375" style="1" bestFit="1" customWidth="1"/>
    <col min="7171" max="7171" width="13.7109375" style="1" customWidth="1"/>
    <col min="7172" max="7424" width="9.140625" style="1"/>
    <col min="7425" max="7425" width="58.42578125" style="1" bestFit="1" customWidth="1"/>
    <col min="7426" max="7426" width="15.7109375" style="1" bestFit="1" customWidth="1"/>
    <col min="7427" max="7427" width="13.7109375" style="1" customWidth="1"/>
    <col min="7428" max="7680" width="9.140625" style="1"/>
    <col min="7681" max="7681" width="58.42578125" style="1" bestFit="1" customWidth="1"/>
    <col min="7682" max="7682" width="15.7109375" style="1" bestFit="1" customWidth="1"/>
    <col min="7683" max="7683" width="13.7109375" style="1" customWidth="1"/>
    <col min="7684" max="7936" width="9.140625" style="1"/>
    <col min="7937" max="7937" width="58.42578125" style="1" bestFit="1" customWidth="1"/>
    <col min="7938" max="7938" width="15.7109375" style="1" bestFit="1" customWidth="1"/>
    <col min="7939" max="7939" width="13.7109375" style="1" customWidth="1"/>
    <col min="7940" max="8192" width="9.140625" style="1"/>
    <col min="8193" max="8193" width="58.42578125" style="1" bestFit="1" customWidth="1"/>
    <col min="8194" max="8194" width="15.7109375" style="1" bestFit="1" customWidth="1"/>
    <col min="8195" max="8195" width="13.7109375" style="1" customWidth="1"/>
    <col min="8196" max="8448" width="9.140625" style="1"/>
    <col min="8449" max="8449" width="58.42578125" style="1" bestFit="1" customWidth="1"/>
    <col min="8450" max="8450" width="15.7109375" style="1" bestFit="1" customWidth="1"/>
    <col min="8451" max="8451" width="13.7109375" style="1" customWidth="1"/>
    <col min="8452" max="8704" width="9.140625" style="1"/>
    <col min="8705" max="8705" width="58.42578125" style="1" bestFit="1" customWidth="1"/>
    <col min="8706" max="8706" width="15.7109375" style="1" bestFit="1" customWidth="1"/>
    <col min="8707" max="8707" width="13.7109375" style="1" customWidth="1"/>
    <col min="8708" max="8960" width="9.140625" style="1"/>
    <col min="8961" max="8961" width="58.42578125" style="1" bestFit="1" customWidth="1"/>
    <col min="8962" max="8962" width="15.7109375" style="1" bestFit="1" customWidth="1"/>
    <col min="8963" max="8963" width="13.7109375" style="1" customWidth="1"/>
    <col min="8964" max="9216" width="9.140625" style="1"/>
    <col min="9217" max="9217" width="58.42578125" style="1" bestFit="1" customWidth="1"/>
    <col min="9218" max="9218" width="15.7109375" style="1" bestFit="1" customWidth="1"/>
    <col min="9219" max="9219" width="13.7109375" style="1" customWidth="1"/>
    <col min="9220" max="9472" width="9.140625" style="1"/>
    <col min="9473" max="9473" width="58.42578125" style="1" bestFit="1" customWidth="1"/>
    <col min="9474" max="9474" width="15.7109375" style="1" bestFit="1" customWidth="1"/>
    <col min="9475" max="9475" width="13.7109375" style="1" customWidth="1"/>
    <col min="9476" max="9728" width="9.140625" style="1"/>
    <col min="9729" max="9729" width="58.42578125" style="1" bestFit="1" customWidth="1"/>
    <col min="9730" max="9730" width="15.7109375" style="1" bestFit="1" customWidth="1"/>
    <col min="9731" max="9731" width="13.7109375" style="1" customWidth="1"/>
    <col min="9732" max="9984" width="9.140625" style="1"/>
    <col min="9985" max="9985" width="58.42578125" style="1" bestFit="1" customWidth="1"/>
    <col min="9986" max="9986" width="15.7109375" style="1" bestFit="1" customWidth="1"/>
    <col min="9987" max="9987" width="13.7109375" style="1" customWidth="1"/>
    <col min="9988" max="10240" width="9.140625" style="1"/>
    <col min="10241" max="10241" width="58.42578125" style="1" bestFit="1" customWidth="1"/>
    <col min="10242" max="10242" width="15.7109375" style="1" bestFit="1" customWidth="1"/>
    <col min="10243" max="10243" width="13.7109375" style="1" customWidth="1"/>
    <col min="10244" max="10496" width="9.140625" style="1"/>
    <col min="10497" max="10497" width="58.42578125" style="1" bestFit="1" customWidth="1"/>
    <col min="10498" max="10498" width="15.7109375" style="1" bestFit="1" customWidth="1"/>
    <col min="10499" max="10499" width="13.7109375" style="1" customWidth="1"/>
    <col min="10500" max="10752" width="9.140625" style="1"/>
    <col min="10753" max="10753" width="58.42578125" style="1" bestFit="1" customWidth="1"/>
    <col min="10754" max="10754" width="15.7109375" style="1" bestFit="1" customWidth="1"/>
    <col min="10755" max="10755" width="13.7109375" style="1" customWidth="1"/>
    <col min="10756" max="11008" width="9.140625" style="1"/>
    <col min="11009" max="11009" width="58.42578125" style="1" bestFit="1" customWidth="1"/>
    <col min="11010" max="11010" width="15.7109375" style="1" bestFit="1" customWidth="1"/>
    <col min="11011" max="11011" width="13.7109375" style="1" customWidth="1"/>
    <col min="11012" max="11264" width="9.140625" style="1"/>
    <col min="11265" max="11265" width="58.42578125" style="1" bestFit="1" customWidth="1"/>
    <col min="11266" max="11266" width="15.7109375" style="1" bestFit="1" customWidth="1"/>
    <col min="11267" max="11267" width="13.7109375" style="1" customWidth="1"/>
    <col min="11268" max="11520" width="9.140625" style="1"/>
    <col min="11521" max="11521" width="58.42578125" style="1" bestFit="1" customWidth="1"/>
    <col min="11522" max="11522" width="15.7109375" style="1" bestFit="1" customWidth="1"/>
    <col min="11523" max="11523" width="13.7109375" style="1" customWidth="1"/>
    <col min="11524" max="11776" width="9.140625" style="1"/>
    <col min="11777" max="11777" width="58.42578125" style="1" bestFit="1" customWidth="1"/>
    <col min="11778" max="11778" width="15.7109375" style="1" bestFit="1" customWidth="1"/>
    <col min="11779" max="11779" width="13.7109375" style="1" customWidth="1"/>
    <col min="11780" max="12032" width="9.140625" style="1"/>
    <col min="12033" max="12033" width="58.42578125" style="1" bestFit="1" customWidth="1"/>
    <col min="12034" max="12034" width="15.7109375" style="1" bestFit="1" customWidth="1"/>
    <col min="12035" max="12035" width="13.7109375" style="1" customWidth="1"/>
    <col min="12036" max="12288" width="9.140625" style="1"/>
    <col min="12289" max="12289" width="58.42578125" style="1" bestFit="1" customWidth="1"/>
    <col min="12290" max="12290" width="15.7109375" style="1" bestFit="1" customWidth="1"/>
    <col min="12291" max="12291" width="13.7109375" style="1" customWidth="1"/>
    <col min="12292" max="12544" width="9.140625" style="1"/>
    <col min="12545" max="12545" width="58.42578125" style="1" bestFit="1" customWidth="1"/>
    <col min="12546" max="12546" width="15.7109375" style="1" bestFit="1" customWidth="1"/>
    <col min="12547" max="12547" width="13.7109375" style="1" customWidth="1"/>
    <col min="12548" max="12800" width="9.140625" style="1"/>
    <col min="12801" max="12801" width="58.42578125" style="1" bestFit="1" customWidth="1"/>
    <col min="12802" max="12802" width="15.7109375" style="1" bestFit="1" customWidth="1"/>
    <col min="12803" max="12803" width="13.7109375" style="1" customWidth="1"/>
    <col min="12804" max="13056" width="9.140625" style="1"/>
    <col min="13057" max="13057" width="58.42578125" style="1" bestFit="1" customWidth="1"/>
    <col min="13058" max="13058" width="15.7109375" style="1" bestFit="1" customWidth="1"/>
    <col min="13059" max="13059" width="13.7109375" style="1" customWidth="1"/>
    <col min="13060" max="13312" width="9.140625" style="1"/>
    <col min="13313" max="13313" width="58.42578125" style="1" bestFit="1" customWidth="1"/>
    <col min="13314" max="13314" width="15.7109375" style="1" bestFit="1" customWidth="1"/>
    <col min="13315" max="13315" width="13.7109375" style="1" customWidth="1"/>
    <col min="13316" max="13568" width="9.140625" style="1"/>
    <col min="13569" max="13569" width="58.42578125" style="1" bestFit="1" customWidth="1"/>
    <col min="13570" max="13570" width="15.7109375" style="1" bestFit="1" customWidth="1"/>
    <col min="13571" max="13571" width="13.7109375" style="1" customWidth="1"/>
    <col min="13572" max="13824" width="9.140625" style="1"/>
    <col min="13825" max="13825" width="58.42578125" style="1" bestFit="1" customWidth="1"/>
    <col min="13826" max="13826" width="15.7109375" style="1" bestFit="1" customWidth="1"/>
    <col min="13827" max="13827" width="13.7109375" style="1" customWidth="1"/>
    <col min="13828" max="14080" width="9.140625" style="1"/>
    <col min="14081" max="14081" width="58.42578125" style="1" bestFit="1" customWidth="1"/>
    <col min="14082" max="14082" width="15.7109375" style="1" bestFit="1" customWidth="1"/>
    <col min="14083" max="14083" width="13.7109375" style="1" customWidth="1"/>
    <col min="14084" max="14336" width="9.140625" style="1"/>
    <col min="14337" max="14337" width="58.42578125" style="1" bestFit="1" customWidth="1"/>
    <col min="14338" max="14338" width="15.7109375" style="1" bestFit="1" customWidth="1"/>
    <col min="14339" max="14339" width="13.7109375" style="1" customWidth="1"/>
    <col min="14340" max="14592" width="9.140625" style="1"/>
    <col min="14593" max="14593" width="58.42578125" style="1" bestFit="1" customWidth="1"/>
    <col min="14594" max="14594" width="15.7109375" style="1" bestFit="1" customWidth="1"/>
    <col min="14595" max="14595" width="13.7109375" style="1" customWidth="1"/>
    <col min="14596" max="14848" width="9.140625" style="1"/>
    <col min="14849" max="14849" width="58.42578125" style="1" bestFit="1" customWidth="1"/>
    <col min="14850" max="14850" width="15.7109375" style="1" bestFit="1" customWidth="1"/>
    <col min="14851" max="14851" width="13.7109375" style="1" customWidth="1"/>
    <col min="14852" max="15104" width="9.140625" style="1"/>
    <col min="15105" max="15105" width="58.42578125" style="1" bestFit="1" customWidth="1"/>
    <col min="15106" max="15106" width="15.7109375" style="1" bestFit="1" customWidth="1"/>
    <col min="15107" max="15107" width="13.7109375" style="1" customWidth="1"/>
    <col min="15108" max="15360" width="9.140625" style="1"/>
    <col min="15361" max="15361" width="58.42578125" style="1" bestFit="1" customWidth="1"/>
    <col min="15362" max="15362" width="15.7109375" style="1" bestFit="1" customWidth="1"/>
    <col min="15363" max="15363" width="13.7109375" style="1" customWidth="1"/>
    <col min="15364" max="15616" width="9.140625" style="1"/>
    <col min="15617" max="15617" width="58.42578125" style="1" bestFit="1" customWidth="1"/>
    <col min="15618" max="15618" width="15.7109375" style="1" bestFit="1" customWidth="1"/>
    <col min="15619" max="15619" width="13.7109375" style="1" customWidth="1"/>
    <col min="15620" max="15872" width="9.140625" style="1"/>
    <col min="15873" max="15873" width="58.42578125" style="1" bestFit="1" customWidth="1"/>
    <col min="15874" max="15874" width="15.7109375" style="1" bestFit="1" customWidth="1"/>
    <col min="15875" max="15875" width="13.7109375" style="1" customWidth="1"/>
    <col min="15876" max="16128" width="9.140625" style="1"/>
    <col min="16129" max="16129" width="58.42578125" style="1" bestFit="1" customWidth="1"/>
    <col min="16130" max="16130" width="15.7109375" style="1" bestFit="1" customWidth="1"/>
    <col min="16131" max="16131" width="13.7109375" style="1" customWidth="1"/>
    <col min="16132" max="16384" width="9.140625" style="1"/>
  </cols>
  <sheetData>
    <row r="1" spans="1:3">
      <c r="A1" s="47" t="s">
        <v>0</v>
      </c>
      <c r="B1" s="47"/>
      <c r="C1" s="47"/>
    </row>
    <row r="2" spans="1:3">
      <c r="A2" s="47" t="s">
        <v>1</v>
      </c>
      <c r="B2" s="47"/>
      <c r="C2" s="47"/>
    </row>
    <row r="3" spans="1:3" ht="15.75" thickBot="1">
      <c r="A3" s="47" t="s">
        <v>2</v>
      </c>
      <c r="B3" s="47"/>
      <c r="C3" s="47"/>
    </row>
    <row r="4" spans="1:3" ht="15.75" thickBot="1">
      <c r="A4" s="2" t="s">
        <v>3</v>
      </c>
      <c r="B4" s="3" t="s">
        <v>4</v>
      </c>
      <c r="C4" s="4" t="s">
        <v>5</v>
      </c>
    </row>
    <row r="5" spans="1:3">
      <c r="A5" s="5" t="s">
        <v>6</v>
      </c>
      <c r="B5" s="37"/>
      <c r="C5" s="38"/>
    </row>
    <row r="6" spans="1:3">
      <c r="A6" s="6" t="s">
        <v>7</v>
      </c>
      <c r="B6" s="17">
        <v>75000</v>
      </c>
      <c r="C6" s="8">
        <f>B6/$B$54</f>
        <v>7.4999999999999997E-2</v>
      </c>
    </row>
    <row r="7" spans="1:3">
      <c r="A7" s="6" t="s">
        <v>8</v>
      </c>
      <c r="B7" s="17">
        <v>0</v>
      </c>
      <c r="C7" s="8">
        <f>B7/$B$54</f>
        <v>0</v>
      </c>
    </row>
    <row r="8" spans="1:3">
      <c r="A8" s="6" t="s">
        <v>9</v>
      </c>
      <c r="B8" s="17">
        <v>500</v>
      </c>
      <c r="C8" s="8">
        <f>B8/$B$54</f>
        <v>5.0000000000000001E-4</v>
      </c>
    </row>
    <row r="9" spans="1:3">
      <c r="A9" s="9" t="s">
        <v>10</v>
      </c>
      <c r="B9" s="18">
        <f>SUM(B6:B8)</f>
        <v>75500</v>
      </c>
      <c r="C9" s="8">
        <f>B9/$B$54</f>
        <v>7.5499999999999998E-2</v>
      </c>
    </row>
    <row r="10" spans="1:3">
      <c r="A10" s="10" t="s">
        <v>11</v>
      </c>
      <c r="B10" s="34"/>
      <c r="C10" s="35"/>
    </row>
    <row r="11" spans="1:3">
      <c r="A11" s="9" t="s">
        <v>12</v>
      </c>
      <c r="B11" s="7"/>
      <c r="C11" s="8"/>
    </row>
    <row r="12" spans="1:3">
      <c r="A12" s="6" t="s">
        <v>13</v>
      </c>
      <c r="B12" s="17">
        <v>17600</v>
      </c>
      <c r="C12" s="8">
        <f>B12/$B$54</f>
        <v>1.7600000000000001E-2</v>
      </c>
    </row>
    <row r="13" spans="1:3">
      <c r="A13" s="6" t="s">
        <v>14</v>
      </c>
      <c r="B13" s="17">
        <v>3000</v>
      </c>
      <c r="C13" s="8">
        <f>B13/$B$54</f>
        <v>3.0000000000000001E-3</v>
      </c>
    </row>
    <row r="14" spans="1:3">
      <c r="A14" s="6" t="s">
        <v>15</v>
      </c>
      <c r="B14" s="17">
        <v>500</v>
      </c>
      <c r="C14" s="8">
        <f>B14/$B$54</f>
        <v>5.0000000000000001E-4</v>
      </c>
    </row>
    <row r="15" spans="1:3">
      <c r="A15" s="6" t="s">
        <v>16</v>
      </c>
      <c r="B15" s="17">
        <v>3000</v>
      </c>
      <c r="C15" s="8">
        <f>B15/$B$54</f>
        <v>3.0000000000000001E-3</v>
      </c>
    </row>
    <row r="16" spans="1:3">
      <c r="A16" s="6" t="s">
        <v>17</v>
      </c>
      <c r="B16" s="17">
        <v>1000</v>
      </c>
      <c r="C16" s="8">
        <f>B16/$B$54</f>
        <v>1E-3</v>
      </c>
    </row>
    <row r="17" spans="1:3">
      <c r="A17" s="6" t="s">
        <v>18</v>
      </c>
      <c r="B17" s="17">
        <v>1000</v>
      </c>
      <c r="C17" s="8">
        <f>B17/$B$54</f>
        <v>1E-3</v>
      </c>
    </row>
    <row r="18" spans="1:3">
      <c r="A18" s="9" t="s">
        <v>19</v>
      </c>
      <c r="B18" s="18">
        <f>SUM(B12:B17)</f>
        <v>26100</v>
      </c>
      <c r="C18" s="8">
        <f>B18/$B$54</f>
        <v>2.6100000000000002E-2</v>
      </c>
    </row>
    <row r="19" spans="1:3">
      <c r="A19" s="9" t="s">
        <v>20</v>
      </c>
      <c r="B19" s="7"/>
      <c r="C19" s="8"/>
    </row>
    <row r="20" spans="1:3">
      <c r="A20" s="6" t="s">
        <v>21</v>
      </c>
      <c r="B20" s="17">
        <v>110000</v>
      </c>
      <c r="C20" s="8">
        <f>B20/$B$54</f>
        <v>0.11</v>
      </c>
    </row>
    <row r="21" spans="1:3">
      <c r="A21" s="6" t="s">
        <v>22</v>
      </c>
      <c r="B21" s="17">
        <v>0</v>
      </c>
      <c r="C21" s="8">
        <f>B21/$B$54</f>
        <v>0</v>
      </c>
    </row>
    <row r="22" spans="1:3">
      <c r="A22" s="6" t="s">
        <v>23</v>
      </c>
      <c r="B22" s="17">
        <v>50000</v>
      </c>
      <c r="C22" s="8">
        <f>B22/$B$54</f>
        <v>0.05</v>
      </c>
    </row>
    <row r="23" spans="1:3">
      <c r="A23" s="6" t="s">
        <v>24</v>
      </c>
      <c r="B23" s="17">
        <v>0</v>
      </c>
      <c r="C23" s="8">
        <f>B23/$B$54</f>
        <v>0</v>
      </c>
    </row>
    <row r="24" spans="1:3">
      <c r="A24" s="6" t="s">
        <v>25</v>
      </c>
      <c r="B24" s="17">
        <v>0</v>
      </c>
      <c r="C24" s="8">
        <f>B24/$B$54</f>
        <v>0</v>
      </c>
    </row>
    <row r="25" spans="1:3">
      <c r="A25" s="6" t="s">
        <v>26</v>
      </c>
      <c r="B25" s="17">
        <v>0</v>
      </c>
      <c r="C25" s="8">
        <f>B25/$B$54</f>
        <v>0</v>
      </c>
    </row>
    <row r="26" spans="1:3">
      <c r="A26" s="9" t="s">
        <v>19</v>
      </c>
      <c r="B26" s="18">
        <f>SUM(B20:B25)</f>
        <v>160000</v>
      </c>
      <c r="C26" s="8">
        <f>B26/$B$54</f>
        <v>0.16</v>
      </c>
    </row>
    <row r="27" spans="1:3">
      <c r="A27" s="9" t="s">
        <v>27</v>
      </c>
      <c r="B27" s="18">
        <f>B18+B26</f>
        <v>186100</v>
      </c>
      <c r="C27" s="8">
        <f>B27/$B$54</f>
        <v>0.18609999999999999</v>
      </c>
    </row>
    <row r="28" spans="1:3">
      <c r="A28" s="10" t="s">
        <v>28</v>
      </c>
      <c r="B28" s="36"/>
      <c r="C28" s="35"/>
    </row>
    <row r="29" spans="1:3">
      <c r="A29" s="6" t="s">
        <v>29</v>
      </c>
      <c r="B29" s="17">
        <v>20000</v>
      </c>
      <c r="C29" s="8">
        <f>B29/$B$54</f>
        <v>0.02</v>
      </c>
    </row>
    <row r="30" spans="1:3">
      <c r="A30" s="6" t="s">
        <v>30</v>
      </c>
      <c r="B30" s="17">
        <v>1000</v>
      </c>
      <c r="C30" s="8">
        <f>B30/$B$54</f>
        <v>1E-3</v>
      </c>
    </row>
    <row r="31" spans="1:3">
      <c r="A31" s="6" t="s">
        <v>31</v>
      </c>
      <c r="B31" s="17">
        <v>10000</v>
      </c>
      <c r="C31" s="8">
        <f>B31/$B$54</f>
        <v>0.01</v>
      </c>
    </row>
    <row r="32" spans="1:3">
      <c r="A32" s="6" t="s">
        <v>32</v>
      </c>
      <c r="B32" s="17">
        <v>5000</v>
      </c>
      <c r="C32" s="8">
        <f>B32/$B$54</f>
        <v>5.0000000000000001E-3</v>
      </c>
    </row>
    <row r="33" spans="1:3">
      <c r="A33" s="6" t="s">
        <v>33</v>
      </c>
      <c r="B33" s="17">
        <v>10000</v>
      </c>
      <c r="C33" s="8">
        <f>B33/$B$54</f>
        <v>0.01</v>
      </c>
    </row>
    <row r="34" spans="1:3">
      <c r="A34" s="6" t="s">
        <v>34</v>
      </c>
      <c r="B34" s="17">
        <v>10000</v>
      </c>
      <c r="C34" s="8">
        <f>B34/$B$54</f>
        <v>0.01</v>
      </c>
    </row>
    <row r="35" spans="1:3">
      <c r="A35" s="9" t="s">
        <v>10</v>
      </c>
      <c r="B35" s="18">
        <f>SUM(B29:B34)</f>
        <v>56000</v>
      </c>
      <c r="C35" s="8">
        <f>B35/$B$54</f>
        <v>5.6000000000000001E-2</v>
      </c>
    </row>
    <row r="36" spans="1:3">
      <c r="A36" s="10" t="s">
        <v>35</v>
      </c>
      <c r="B36" s="34"/>
      <c r="C36" s="35"/>
    </row>
    <row r="37" spans="1:3">
      <c r="A37" s="6" t="s">
        <v>36</v>
      </c>
      <c r="B37" s="17">
        <v>262000</v>
      </c>
      <c r="C37" s="8">
        <f>B37/$B$54</f>
        <v>0.26200000000000001</v>
      </c>
    </row>
    <row r="38" spans="1:3">
      <c r="A38" s="6" t="s">
        <v>37</v>
      </c>
      <c r="B38" s="17">
        <v>32000</v>
      </c>
      <c r="C38" s="8">
        <f>B38/$B$54</f>
        <v>3.2000000000000001E-2</v>
      </c>
    </row>
    <row r="39" spans="1:3">
      <c r="A39" s="6" t="s">
        <v>38</v>
      </c>
      <c r="B39" s="17">
        <v>24000</v>
      </c>
      <c r="C39" s="8">
        <f>B39/$B$54</f>
        <v>2.4E-2</v>
      </c>
    </row>
    <row r="40" spans="1:3">
      <c r="A40" s="6" t="s">
        <v>39</v>
      </c>
      <c r="B40" s="17">
        <v>29400</v>
      </c>
      <c r="C40" s="8">
        <f>B40/$B$54</f>
        <v>2.9399999999999999E-2</v>
      </c>
    </row>
    <row r="41" spans="1:3">
      <c r="A41" s="6" t="s">
        <v>40</v>
      </c>
      <c r="B41" s="17">
        <v>1000</v>
      </c>
      <c r="C41" s="8">
        <f>B41/$B$54</f>
        <v>1E-3</v>
      </c>
    </row>
    <row r="42" spans="1:3">
      <c r="A42" s="6" t="s">
        <v>41</v>
      </c>
      <c r="B42" s="17">
        <v>40000</v>
      </c>
      <c r="C42" s="8">
        <f>B42/$B$54</f>
        <v>0.04</v>
      </c>
    </row>
    <row r="43" spans="1:3">
      <c r="A43" s="6" t="s">
        <v>42</v>
      </c>
      <c r="B43" s="17">
        <v>160000</v>
      </c>
      <c r="C43" s="8">
        <f>B43/$B$54</f>
        <v>0.16</v>
      </c>
    </row>
    <row r="44" spans="1:3">
      <c r="A44" s="6" t="s">
        <v>43</v>
      </c>
      <c r="B44" s="17">
        <v>4000</v>
      </c>
      <c r="C44" s="8">
        <f>B44/$B$54</f>
        <v>4.0000000000000001E-3</v>
      </c>
    </row>
    <row r="45" spans="1:3">
      <c r="A45" s="6" t="s">
        <v>44</v>
      </c>
      <c r="B45" s="17">
        <v>40000</v>
      </c>
      <c r="C45" s="8">
        <f>B45/$B$54</f>
        <v>0.04</v>
      </c>
    </row>
    <row r="46" spans="1:3">
      <c r="A46" s="6" t="s">
        <v>45</v>
      </c>
      <c r="B46" s="17">
        <f>21000+2500</f>
        <v>23500</v>
      </c>
      <c r="C46" s="8">
        <f>B46/$B$54</f>
        <v>2.35E-2</v>
      </c>
    </row>
    <row r="47" spans="1:3">
      <c r="A47" s="6" t="s">
        <v>46</v>
      </c>
      <c r="B47" s="17">
        <v>49000</v>
      </c>
      <c r="C47" s="8">
        <f>B47/$B$54</f>
        <v>4.9000000000000002E-2</v>
      </c>
    </row>
    <row r="48" spans="1:3">
      <c r="A48" s="6" t="s">
        <v>47</v>
      </c>
      <c r="B48" s="17">
        <f>500+250*4</f>
        <v>1500</v>
      </c>
      <c r="C48" s="8">
        <f>B48/$B$54</f>
        <v>1.5E-3</v>
      </c>
    </row>
    <row r="49" spans="1:3">
      <c r="A49" s="6" t="s">
        <v>48</v>
      </c>
      <c r="B49" s="17">
        <v>4000</v>
      </c>
      <c r="C49" s="8">
        <f>B49/$B$54</f>
        <v>4.0000000000000001E-3</v>
      </c>
    </row>
    <row r="50" spans="1:3">
      <c r="A50" s="6" t="s">
        <v>49</v>
      </c>
      <c r="B50" s="17">
        <v>1000</v>
      </c>
      <c r="C50" s="8">
        <f>B50/$B$54</f>
        <v>1E-3</v>
      </c>
    </row>
    <row r="51" spans="1:3">
      <c r="A51" s="6" t="s">
        <v>50</v>
      </c>
      <c r="B51" s="17">
        <v>10000</v>
      </c>
      <c r="C51" s="8">
        <f>B51/$B$54</f>
        <v>0.01</v>
      </c>
    </row>
    <row r="52" spans="1:3">
      <c r="A52" s="6" t="s">
        <v>51</v>
      </c>
      <c r="B52" s="17">
        <v>1000</v>
      </c>
      <c r="C52" s="8">
        <f>B52/$B$54</f>
        <v>1E-3</v>
      </c>
    </row>
    <row r="53" spans="1:3" ht="15.75" thickBot="1">
      <c r="A53" s="9" t="s">
        <v>10</v>
      </c>
      <c r="B53" s="22">
        <f>SUM(B37:B52)</f>
        <v>682400</v>
      </c>
      <c r="C53" s="8">
        <f>B53/$B$54</f>
        <v>0.68240000000000001</v>
      </c>
    </row>
    <row r="54" spans="1:3" ht="15.75" thickBot="1">
      <c r="A54" s="33" t="s">
        <v>52</v>
      </c>
      <c r="B54" s="39">
        <f>SUM(B9+B18+B26+B35+B53)</f>
        <v>1000000</v>
      </c>
      <c r="C54" s="11" t="s">
        <v>53</v>
      </c>
    </row>
    <row r="55" spans="1:3">
      <c r="A55" s="12"/>
      <c r="C55" s="12"/>
    </row>
  </sheetData>
  <mergeCells count="3">
    <mergeCell ref="A1:C1"/>
    <mergeCell ref="A2:C2"/>
    <mergeCell ref="A3:C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3B74-DD4E-49A6-A3DC-0D8CA061C566}">
  <sheetPr>
    <pageSetUpPr fitToPage="1"/>
  </sheetPr>
  <dimension ref="A1:C54"/>
  <sheetViews>
    <sheetView tabSelected="1" workbookViewId="0">
      <selection activeCell="B21" sqref="B21"/>
    </sheetView>
  </sheetViews>
  <sheetFormatPr defaultRowHeight="15"/>
  <cols>
    <col min="1" max="1" width="58.42578125" style="32" bestFit="1" customWidth="1"/>
    <col min="2" max="2" width="15.85546875" style="14" bestFit="1" customWidth="1"/>
    <col min="3" max="3" width="8.42578125" style="1" bestFit="1" customWidth="1"/>
    <col min="4" max="243" width="9.140625" style="1"/>
    <col min="244" max="244" width="58.42578125" style="1" bestFit="1" customWidth="1"/>
    <col min="245" max="245" width="15.7109375" style="1" bestFit="1" customWidth="1"/>
    <col min="246" max="246" width="13.7109375" style="1" customWidth="1"/>
    <col min="247" max="499" width="9.140625" style="1"/>
    <col min="500" max="500" width="58.42578125" style="1" bestFit="1" customWidth="1"/>
    <col min="501" max="501" width="15.7109375" style="1" bestFit="1" customWidth="1"/>
    <col min="502" max="502" width="13.7109375" style="1" customWidth="1"/>
    <col min="503" max="755" width="9.140625" style="1"/>
    <col min="756" max="756" width="58.42578125" style="1" bestFit="1" customWidth="1"/>
    <col min="757" max="757" width="15.7109375" style="1" bestFit="1" customWidth="1"/>
    <col min="758" max="758" width="13.7109375" style="1" customWidth="1"/>
    <col min="759" max="1011" width="9.140625" style="1"/>
    <col min="1012" max="1012" width="58.42578125" style="1" bestFit="1" customWidth="1"/>
    <col min="1013" max="1013" width="15.7109375" style="1" bestFit="1" customWidth="1"/>
    <col min="1014" max="1014" width="13.7109375" style="1" customWidth="1"/>
    <col min="1015" max="1267" width="9.140625" style="1"/>
    <col min="1268" max="1268" width="58.42578125" style="1" bestFit="1" customWidth="1"/>
    <col min="1269" max="1269" width="15.7109375" style="1" bestFit="1" customWidth="1"/>
    <col min="1270" max="1270" width="13.7109375" style="1" customWidth="1"/>
    <col min="1271" max="1523" width="9.140625" style="1"/>
    <col min="1524" max="1524" width="58.42578125" style="1" bestFit="1" customWidth="1"/>
    <col min="1525" max="1525" width="15.7109375" style="1" bestFit="1" customWidth="1"/>
    <col min="1526" max="1526" width="13.7109375" style="1" customWidth="1"/>
    <col min="1527" max="1779" width="9.140625" style="1"/>
    <col min="1780" max="1780" width="58.42578125" style="1" bestFit="1" customWidth="1"/>
    <col min="1781" max="1781" width="15.7109375" style="1" bestFit="1" customWidth="1"/>
    <col min="1782" max="1782" width="13.7109375" style="1" customWidth="1"/>
    <col min="1783" max="2035" width="9.140625" style="1"/>
    <col min="2036" max="2036" width="58.42578125" style="1" bestFit="1" customWidth="1"/>
    <col min="2037" max="2037" width="15.7109375" style="1" bestFit="1" customWidth="1"/>
    <col min="2038" max="2038" width="13.7109375" style="1" customWidth="1"/>
    <col min="2039" max="2291" width="9.140625" style="1"/>
    <col min="2292" max="2292" width="58.42578125" style="1" bestFit="1" customWidth="1"/>
    <col min="2293" max="2293" width="15.7109375" style="1" bestFit="1" customWidth="1"/>
    <col min="2294" max="2294" width="13.7109375" style="1" customWidth="1"/>
    <col min="2295" max="2547" width="9.140625" style="1"/>
    <col min="2548" max="2548" width="58.42578125" style="1" bestFit="1" customWidth="1"/>
    <col min="2549" max="2549" width="15.7109375" style="1" bestFit="1" customWidth="1"/>
    <col min="2550" max="2550" width="13.7109375" style="1" customWidth="1"/>
    <col min="2551" max="2803" width="9.140625" style="1"/>
    <col min="2804" max="2804" width="58.42578125" style="1" bestFit="1" customWidth="1"/>
    <col min="2805" max="2805" width="15.7109375" style="1" bestFit="1" customWidth="1"/>
    <col min="2806" max="2806" width="13.7109375" style="1" customWidth="1"/>
    <col min="2807" max="3059" width="9.140625" style="1"/>
    <col min="3060" max="3060" width="58.42578125" style="1" bestFit="1" customWidth="1"/>
    <col min="3061" max="3061" width="15.7109375" style="1" bestFit="1" customWidth="1"/>
    <col min="3062" max="3062" width="13.7109375" style="1" customWidth="1"/>
    <col min="3063" max="3315" width="9.140625" style="1"/>
    <col min="3316" max="3316" width="58.42578125" style="1" bestFit="1" customWidth="1"/>
    <col min="3317" max="3317" width="15.7109375" style="1" bestFit="1" customWidth="1"/>
    <col min="3318" max="3318" width="13.7109375" style="1" customWidth="1"/>
    <col min="3319" max="3571" width="9.140625" style="1"/>
    <col min="3572" max="3572" width="58.42578125" style="1" bestFit="1" customWidth="1"/>
    <col min="3573" max="3573" width="15.7109375" style="1" bestFit="1" customWidth="1"/>
    <col min="3574" max="3574" width="13.7109375" style="1" customWidth="1"/>
    <col min="3575" max="3827" width="9.140625" style="1"/>
    <col min="3828" max="3828" width="58.42578125" style="1" bestFit="1" customWidth="1"/>
    <col min="3829" max="3829" width="15.7109375" style="1" bestFit="1" customWidth="1"/>
    <col min="3830" max="3830" width="13.7109375" style="1" customWidth="1"/>
    <col min="3831" max="4083" width="9.140625" style="1"/>
    <col min="4084" max="4084" width="58.42578125" style="1" bestFit="1" customWidth="1"/>
    <col min="4085" max="4085" width="15.7109375" style="1" bestFit="1" customWidth="1"/>
    <col min="4086" max="4086" width="13.7109375" style="1" customWidth="1"/>
    <col min="4087" max="4339" width="9.140625" style="1"/>
    <col min="4340" max="4340" width="58.42578125" style="1" bestFit="1" customWidth="1"/>
    <col min="4341" max="4341" width="15.7109375" style="1" bestFit="1" customWidth="1"/>
    <col min="4342" max="4342" width="13.7109375" style="1" customWidth="1"/>
    <col min="4343" max="4595" width="9.140625" style="1"/>
    <col min="4596" max="4596" width="58.42578125" style="1" bestFit="1" customWidth="1"/>
    <col min="4597" max="4597" width="15.7109375" style="1" bestFit="1" customWidth="1"/>
    <col min="4598" max="4598" width="13.7109375" style="1" customWidth="1"/>
    <col min="4599" max="4851" width="9.140625" style="1"/>
    <col min="4852" max="4852" width="58.42578125" style="1" bestFit="1" customWidth="1"/>
    <col min="4853" max="4853" width="15.7109375" style="1" bestFit="1" customWidth="1"/>
    <col min="4854" max="4854" width="13.7109375" style="1" customWidth="1"/>
    <col min="4855" max="5107" width="9.140625" style="1"/>
    <col min="5108" max="5108" width="58.42578125" style="1" bestFit="1" customWidth="1"/>
    <col min="5109" max="5109" width="15.7109375" style="1" bestFit="1" customWidth="1"/>
    <col min="5110" max="5110" width="13.7109375" style="1" customWidth="1"/>
    <col min="5111" max="5363" width="9.140625" style="1"/>
    <col min="5364" max="5364" width="58.42578125" style="1" bestFit="1" customWidth="1"/>
    <col min="5365" max="5365" width="15.7109375" style="1" bestFit="1" customWidth="1"/>
    <col min="5366" max="5366" width="13.7109375" style="1" customWidth="1"/>
    <col min="5367" max="5619" width="9.140625" style="1"/>
    <col min="5620" max="5620" width="58.42578125" style="1" bestFit="1" customWidth="1"/>
    <col min="5621" max="5621" width="15.7109375" style="1" bestFit="1" customWidth="1"/>
    <col min="5622" max="5622" width="13.7109375" style="1" customWidth="1"/>
    <col min="5623" max="5875" width="9.140625" style="1"/>
    <col min="5876" max="5876" width="58.42578125" style="1" bestFit="1" customWidth="1"/>
    <col min="5877" max="5877" width="15.7109375" style="1" bestFit="1" customWidth="1"/>
    <col min="5878" max="5878" width="13.7109375" style="1" customWidth="1"/>
    <col min="5879" max="6131" width="9.140625" style="1"/>
    <col min="6132" max="6132" width="58.42578125" style="1" bestFit="1" customWidth="1"/>
    <col min="6133" max="6133" width="15.7109375" style="1" bestFit="1" customWidth="1"/>
    <col min="6134" max="6134" width="13.7109375" style="1" customWidth="1"/>
    <col min="6135" max="6387" width="9.140625" style="1"/>
    <col min="6388" max="6388" width="58.42578125" style="1" bestFit="1" customWidth="1"/>
    <col min="6389" max="6389" width="15.7109375" style="1" bestFit="1" customWidth="1"/>
    <col min="6390" max="6390" width="13.7109375" style="1" customWidth="1"/>
    <col min="6391" max="6643" width="9.140625" style="1"/>
    <col min="6644" max="6644" width="58.42578125" style="1" bestFit="1" customWidth="1"/>
    <col min="6645" max="6645" width="15.7109375" style="1" bestFit="1" customWidth="1"/>
    <col min="6646" max="6646" width="13.7109375" style="1" customWidth="1"/>
    <col min="6647" max="6899" width="9.140625" style="1"/>
    <col min="6900" max="6900" width="58.42578125" style="1" bestFit="1" customWidth="1"/>
    <col min="6901" max="6901" width="15.7109375" style="1" bestFit="1" customWidth="1"/>
    <col min="6902" max="6902" width="13.7109375" style="1" customWidth="1"/>
    <col min="6903" max="7155" width="9.140625" style="1"/>
    <col min="7156" max="7156" width="58.42578125" style="1" bestFit="1" customWidth="1"/>
    <col min="7157" max="7157" width="15.7109375" style="1" bestFit="1" customWidth="1"/>
    <col min="7158" max="7158" width="13.7109375" style="1" customWidth="1"/>
    <col min="7159" max="7411" width="9.140625" style="1"/>
    <col min="7412" max="7412" width="58.42578125" style="1" bestFit="1" customWidth="1"/>
    <col min="7413" max="7413" width="15.7109375" style="1" bestFit="1" customWidth="1"/>
    <col min="7414" max="7414" width="13.7109375" style="1" customWidth="1"/>
    <col min="7415" max="7667" width="9.140625" style="1"/>
    <col min="7668" max="7668" width="58.42578125" style="1" bestFit="1" customWidth="1"/>
    <col min="7669" max="7669" width="15.7109375" style="1" bestFit="1" customWidth="1"/>
    <col min="7670" max="7670" width="13.7109375" style="1" customWidth="1"/>
    <col min="7671" max="7923" width="9.140625" style="1"/>
    <col min="7924" max="7924" width="58.42578125" style="1" bestFit="1" customWidth="1"/>
    <col min="7925" max="7925" width="15.7109375" style="1" bestFit="1" customWidth="1"/>
    <col min="7926" max="7926" width="13.7109375" style="1" customWidth="1"/>
    <col min="7927" max="8179" width="9.140625" style="1"/>
    <col min="8180" max="8180" width="58.42578125" style="1" bestFit="1" customWidth="1"/>
    <col min="8181" max="8181" width="15.7109375" style="1" bestFit="1" customWidth="1"/>
    <col min="8182" max="8182" width="13.7109375" style="1" customWidth="1"/>
    <col min="8183" max="8435" width="9.140625" style="1"/>
    <col min="8436" max="8436" width="58.42578125" style="1" bestFit="1" customWidth="1"/>
    <col min="8437" max="8437" width="15.7109375" style="1" bestFit="1" customWidth="1"/>
    <col min="8438" max="8438" width="13.7109375" style="1" customWidth="1"/>
    <col min="8439" max="8691" width="9.140625" style="1"/>
    <col min="8692" max="8692" width="58.42578125" style="1" bestFit="1" customWidth="1"/>
    <col min="8693" max="8693" width="15.7109375" style="1" bestFit="1" customWidth="1"/>
    <col min="8694" max="8694" width="13.7109375" style="1" customWidth="1"/>
    <col min="8695" max="8947" width="9.140625" style="1"/>
    <col min="8948" max="8948" width="58.42578125" style="1" bestFit="1" customWidth="1"/>
    <col min="8949" max="8949" width="15.7109375" style="1" bestFit="1" customWidth="1"/>
    <col min="8950" max="8950" width="13.7109375" style="1" customWidth="1"/>
    <col min="8951" max="9203" width="9.140625" style="1"/>
    <col min="9204" max="9204" width="58.42578125" style="1" bestFit="1" customWidth="1"/>
    <col min="9205" max="9205" width="15.7109375" style="1" bestFit="1" customWidth="1"/>
    <col min="9206" max="9206" width="13.7109375" style="1" customWidth="1"/>
    <col min="9207" max="9459" width="9.140625" style="1"/>
    <col min="9460" max="9460" width="58.42578125" style="1" bestFit="1" customWidth="1"/>
    <col min="9461" max="9461" width="15.7109375" style="1" bestFit="1" customWidth="1"/>
    <col min="9462" max="9462" width="13.7109375" style="1" customWidth="1"/>
    <col min="9463" max="9715" width="9.140625" style="1"/>
    <col min="9716" max="9716" width="58.42578125" style="1" bestFit="1" customWidth="1"/>
    <col min="9717" max="9717" width="15.7109375" style="1" bestFit="1" customWidth="1"/>
    <col min="9718" max="9718" width="13.7109375" style="1" customWidth="1"/>
    <col min="9719" max="9971" width="9.140625" style="1"/>
    <col min="9972" max="9972" width="58.42578125" style="1" bestFit="1" customWidth="1"/>
    <col min="9973" max="9973" width="15.7109375" style="1" bestFit="1" customWidth="1"/>
    <col min="9974" max="9974" width="13.7109375" style="1" customWidth="1"/>
    <col min="9975" max="10227" width="9.140625" style="1"/>
    <col min="10228" max="10228" width="58.42578125" style="1" bestFit="1" customWidth="1"/>
    <col min="10229" max="10229" width="15.7109375" style="1" bestFit="1" customWidth="1"/>
    <col min="10230" max="10230" width="13.7109375" style="1" customWidth="1"/>
    <col min="10231" max="10483" width="9.140625" style="1"/>
    <col min="10484" max="10484" width="58.42578125" style="1" bestFit="1" customWidth="1"/>
    <col min="10485" max="10485" width="15.7109375" style="1" bestFit="1" customWidth="1"/>
    <col min="10486" max="10486" width="13.7109375" style="1" customWidth="1"/>
    <col min="10487" max="10739" width="9.140625" style="1"/>
    <col min="10740" max="10740" width="58.42578125" style="1" bestFit="1" customWidth="1"/>
    <col min="10741" max="10741" width="15.7109375" style="1" bestFit="1" customWidth="1"/>
    <col min="10742" max="10742" width="13.7109375" style="1" customWidth="1"/>
    <col min="10743" max="10995" width="9.140625" style="1"/>
    <col min="10996" max="10996" width="58.42578125" style="1" bestFit="1" customWidth="1"/>
    <col min="10997" max="10997" width="15.7109375" style="1" bestFit="1" customWidth="1"/>
    <col min="10998" max="10998" width="13.7109375" style="1" customWidth="1"/>
    <col min="10999" max="11251" width="9.140625" style="1"/>
    <col min="11252" max="11252" width="58.42578125" style="1" bestFit="1" customWidth="1"/>
    <col min="11253" max="11253" width="15.7109375" style="1" bestFit="1" customWidth="1"/>
    <col min="11254" max="11254" width="13.7109375" style="1" customWidth="1"/>
    <col min="11255" max="11507" width="9.140625" style="1"/>
    <col min="11508" max="11508" width="58.42578125" style="1" bestFit="1" customWidth="1"/>
    <col min="11509" max="11509" width="15.7109375" style="1" bestFit="1" customWidth="1"/>
    <col min="11510" max="11510" width="13.7109375" style="1" customWidth="1"/>
    <col min="11511" max="11763" width="9.140625" style="1"/>
    <col min="11764" max="11764" width="58.42578125" style="1" bestFit="1" customWidth="1"/>
    <col min="11765" max="11765" width="15.7109375" style="1" bestFit="1" customWidth="1"/>
    <col min="11766" max="11766" width="13.7109375" style="1" customWidth="1"/>
    <col min="11767" max="12019" width="9.140625" style="1"/>
    <col min="12020" max="12020" width="58.42578125" style="1" bestFit="1" customWidth="1"/>
    <col min="12021" max="12021" width="15.7109375" style="1" bestFit="1" customWidth="1"/>
    <col min="12022" max="12022" width="13.7109375" style="1" customWidth="1"/>
    <col min="12023" max="12275" width="9.140625" style="1"/>
    <col min="12276" max="12276" width="58.42578125" style="1" bestFit="1" customWidth="1"/>
    <col min="12277" max="12277" width="15.7109375" style="1" bestFit="1" customWidth="1"/>
    <col min="12278" max="12278" width="13.7109375" style="1" customWidth="1"/>
    <col min="12279" max="12531" width="9.140625" style="1"/>
    <col min="12532" max="12532" width="58.42578125" style="1" bestFit="1" customWidth="1"/>
    <col min="12533" max="12533" width="15.7109375" style="1" bestFit="1" customWidth="1"/>
    <col min="12534" max="12534" width="13.7109375" style="1" customWidth="1"/>
    <col min="12535" max="12787" width="9.140625" style="1"/>
    <col min="12788" max="12788" width="58.42578125" style="1" bestFit="1" customWidth="1"/>
    <col min="12789" max="12789" width="15.7109375" style="1" bestFit="1" customWidth="1"/>
    <col min="12790" max="12790" width="13.7109375" style="1" customWidth="1"/>
    <col min="12791" max="13043" width="9.140625" style="1"/>
    <col min="13044" max="13044" width="58.42578125" style="1" bestFit="1" customWidth="1"/>
    <col min="13045" max="13045" width="15.7109375" style="1" bestFit="1" customWidth="1"/>
    <col min="13046" max="13046" width="13.7109375" style="1" customWidth="1"/>
    <col min="13047" max="13299" width="9.140625" style="1"/>
    <col min="13300" max="13300" width="58.42578125" style="1" bestFit="1" customWidth="1"/>
    <col min="13301" max="13301" width="15.7109375" style="1" bestFit="1" customWidth="1"/>
    <col min="13302" max="13302" width="13.7109375" style="1" customWidth="1"/>
    <col min="13303" max="13555" width="9.140625" style="1"/>
    <col min="13556" max="13556" width="58.42578125" style="1" bestFit="1" customWidth="1"/>
    <col min="13557" max="13557" width="15.7109375" style="1" bestFit="1" customWidth="1"/>
    <col min="13558" max="13558" width="13.7109375" style="1" customWidth="1"/>
    <col min="13559" max="13811" width="9.140625" style="1"/>
    <col min="13812" max="13812" width="58.42578125" style="1" bestFit="1" customWidth="1"/>
    <col min="13813" max="13813" width="15.7109375" style="1" bestFit="1" customWidth="1"/>
    <col min="13814" max="13814" width="13.7109375" style="1" customWidth="1"/>
    <col min="13815" max="14067" width="9.140625" style="1"/>
    <col min="14068" max="14068" width="58.42578125" style="1" bestFit="1" customWidth="1"/>
    <col min="14069" max="14069" width="15.7109375" style="1" bestFit="1" customWidth="1"/>
    <col min="14070" max="14070" width="13.7109375" style="1" customWidth="1"/>
    <col min="14071" max="14323" width="9.140625" style="1"/>
    <col min="14324" max="14324" width="58.42578125" style="1" bestFit="1" customWidth="1"/>
    <col min="14325" max="14325" width="15.7109375" style="1" bestFit="1" customWidth="1"/>
    <col min="14326" max="14326" width="13.7109375" style="1" customWidth="1"/>
    <col min="14327" max="14579" width="9.140625" style="1"/>
    <col min="14580" max="14580" width="58.42578125" style="1" bestFit="1" customWidth="1"/>
    <col min="14581" max="14581" width="15.7109375" style="1" bestFit="1" customWidth="1"/>
    <col min="14582" max="14582" width="13.7109375" style="1" customWidth="1"/>
    <col min="14583" max="14835" width="9.140625" style="1"/>
    <col min="14836" max="14836" width="58.42578125" style="1" bestFit="1" customWidth="1"/>
    <col min="14837" max="14837" width="15.7109375" style="1" bestFit="1" customWidth="1"/>
    <col min="14838" max="14838" width="13.7109375" style="1" customWidth="1"/>
    <col min="14839" max="15091" width="9.140625" style="1"/>
    <col min="15092" max="15092" width="58.42578125" style="1" bestFit="1" customWidth="1"/>
    <col min="15093" max="15093" width="15.7109375" style="1" bestFit="1" customWidth="1"/>
    <col min="15094" max="15094" width="13.7109375" style="1" customWidth="1"/>
    <col min="15095" max="15347" width="9.140625" style="1"/>
    <col min="15348" max="15348" width="58.42578125" style="1" bestFit="1" customWidth="1"/>
    <col min="15349" max="15349" width="15.7109375" style="1" bestFit="1" customWidth="1"/>
    <col min="15350" max="15350" width="13.7109375" style="1" customWidth="1"/>
    <col min="15351" max="15603" width="9.140625" style="1"/>
    <col min="15604" max="15604" width="58.42578125" style="1" bestFit="1" customWidth="1"/>
    <col min="15605" max="15605" width="15.7109375" style="1" bestFit="1" customWidth="1"/>
    <col min="15606" max="15606" width="13.7109375" style="1" customWidth="1"/>
    <col min="15607" max="15859" width="9.140625" style="1"/>
    <col min="15860" max="15860" width="58.42578125" style="1" bestFit="1" customWidth="1"/>
    <col min="15861" max="15861" width="15.7109375" style="1" bestFit="1" customWidth="1"/>
    <col min="15862" max="15862" width="13.7109375" style="1" customWidth="1"/>
    <col min="15863" max="16115" width="9.140625" style="1"/>
    <col min="16116" max="16116" width="58.42578125" style="1" bestFit="1" customWidth="1"/>
    <col min="16117" max="16117" width="15.7109375" style="1" bestFit="1" customWidth="1"/>
    <col min="16118" max="16118" width="13.7109375" style="1" customWidth="1"/>
    <col min="16119" max="16384" width="9.140625" style="1"/>
  </cols>
  <sheetData>
    <row r="1" spans="1:3">
      <c r="A1" s="47" t="s">
        <v>54</v>
      </c>
      <c r="B1" s="47"/>
      <c r="C1" s="47"/>
    </row>
    <row r="2" spans="1:3" ht="15.75" thickBot="1">
      <c r="A2" s="47" t="s">
        <v>55</v>
      </c>
      <c r="B2" s="47"/>
      <c r="C2" s="47"/>
    </row>
    <row r="3" spans="1:3" ht="15.75" thickBot="1">
      <c r="A3" s="2" t="s">
        <v>3</v>
      </c>
      <c r="B3" s="15" t="s">
        <v>4</v>
      </c>
      <c r="C3" s="13" t="s">
        <v>5</v>
      </c>
    </row>
    <row r="4" spans="1:3">
      <c r="A4" s="25" t="s">
        <v>6</v>
      </c>
      <c r="B4" s="5"/>
      <c r="C4" s="40"/>
    </row>
    <row r="5" spans="1:3">
      <c r="A5" s="26" t="s">
        <v>7</v>
      </c>
      <c r="B5" s="16">
        <v>0</v>
      </c>
      <c r="C5" s="8">
        <f>B5/$B$53</f>
        <v>0</v>
      </c>
    </row>
    <row r="6" spans="1:3">
      <c r="A6" s="24" t="s">
        <v>8</v>
      </c>
      <c r="B6" s="16">
        <v>0</v>
      </c>
      <c r="C6" s="8">
        <f>B6/$B$53</f>
        <v>0</v>
      </c>
    </row>
    <row r="7" spans="1:3">
      <c r="A7" s="26" t="s">
        <v>9</v>
      </c>
      <c r="B7" s="16">
        <v>0</v>
      </c>
      <c r="C7" s="8">
        <f>B7/$B$53</f>
        <v>0</v>
      </c>
    </row>
    <row r="8" spans="1:3" ht="15.75" thickBot="1">
      <c r="A8" s="27" t="s">
        <v>10</v>
      </c>
      <c r="B8" s="20">
        <f>SUM(B5:B7)</f>
        <v>0</v>
      </c>
      <c r="C8" s="41">
        <f>B8/$B$53</f>
        <v>0</v>
      </c>
    </row>
    <row r="9" spans="1:3" ht="15.75" thickBot="1">
      <c r="A9" s="44" t="s">
        <v>11</v>
      </c>
      <c r="B9" s="46"/>
      <c r="C9" s="45"/>
    </row>
    <row r="10" spans="1:3">
      <c r="A10" s="28" t="s">
        <v>12</v>
      </c>
      <c r="B10" s="21"/>
      <c r="C10" s="42"/>
    </row>
    <row r="11" spans="1:3">
      <c r="A11" s="26" t="s">
        <v>13</v>
      </c>
      <c r="B11" s="17">
        <v>17600</v>
      </c>
      <c r="C11" s="8">
        <f>B11/$B$53</f>
        <v>0.11533723033369157</v>
      </c>
    </row>
    <row r="12" spans="1:3">
      <c r="A12" s="26" t="s">
        <v>14</v>
      </c>
      <c r="B12" s="17">
        <v>0</v>
      </c>
      <c r="C12" s="8">
        <f>B12/$B$53</f>
        <v>0</v>
      </c>
    </row>
    <row r="13" spans="1:3">
      <c r="A13" s="26" t="s">
        <v>15</v>
      </c>
      <c r="B13" s="17">
        <v>0</v>
      </c>
      <c r="C13" s="8">
        <f>B13/$B$53</f>
        <v>0</v>
      </c>
    </row>
    <row r="14" spans="1:3">
      <c r="A14" s="26" t="s">
        <v>16</v>
      </c>
      <c r="B14" s="17">
        <v>0</v>
      </c>
      <c r="C14" s="8">
        <f>B14/$B$53</f>
        <v>0</v>
      </c>
    </row>
    <row r="15" spans="1:3">
      <c r="A15" s="26" t="s">
        <v>17</v>
      </c>
      <c r="B15" s="17">
        <v>0</v>
      </c>
      <c r="C15" s="8">
        <f>B15/$B$53</f>
        <v>0</v>
      </c>
    </row>
    <row r="16" spans="1:3">
      <c r="A16" s="26" t="s">
        <v>18</v>
      </c>
      <c r="B16" s="17">
        <v>0</v>
      </c>
      <c r="C16" s="8">
        <f>B16/$B$53</f>
        <v>0</v>
      </c>
    </row>
    <row r="17" spans="1:3">
      <c r="A17" s="29" t="s">
        <v>19</v>
      </c>
      <c r="B17" s="17">
        <f>SUM(B11:B16)</f>
        <v>17600</v>
      </c>
      <c r="C17" s="8">
        <f>B17/$B$53</f>
        <v>0.11533723033369157</v>
      </c>
    </row>
    <row r="18" spans="1:3">
      <c r="A18" s="29" t="s">
        <v>20</v>
      </c>
      <c r="B18" s="16"/>
      <c r="C18" s="8"/>
    </row>
    <row r="19" spans="1:3">
      <c r="A19" s="26" t="s">
        <v>21</v>
      </c>
      <c r="B19" s="17">
        <f>33000</f>
        <v>33000</v>
      </c>
      <c r="C19" s="8">
        <f>B19/$B$53</f>
        <v>0.21625730687567171</v>
      </c>
    </row>
    <row r="20" spans="1:3">
      <c r="A20" s="26" t="s">
        <v>22</v>
      </c>
      <c r="B20" s="17">
        <f>(135*3*12)+(1200*3*12)+(176*3*12)</f>
        <v>54396</v>
      </c>
      <c r="C20" s="8">
        <f>B20/$B$53</f>
        <v>0.35647068075178906</v>
      </c>
    </row>
    <row r="21" spans="1:3">
      <c r="A21" s="26" t="s">
        <v>23</v>
      </c>
      <c r="B21" s="17">
        <v>17600</v>
      </c>
      <c r="C21" s="8">
        <f>B21/$B$53</f>
        <v>0.11533723033369157</v>
      </c>
    </row>
    <row r="22" spans="1:3">
      <c r="A22" s="26" t="s">
        <v>24</v>
      </c>
      <c r="B22" s="17">
        <v>0</v>
      </c>
      <c r="C22" s="8">
        <f>B22/$B$53</f>
        <v>0</v>
      </c>
    </row>
    <row r="23" spans="1:3">
      <c r="A23" s="26" t="s">
        <v>25</v>
      </c>
      <c r="B23" s="17">
        <v>0</v>
      </c>
      <c r="C23" s="8">
        <f>B23/$B$53</f>
        <v>0</v>
      </c>
    </row>
    <row r="24" spans="1:3">
      <c r="A24" s="26" t="s">
        <v>26</v>
      </c>
      <c r="B24" s="17"/>
      <c r="C24" s="8"/>
    </row>
    <row r="25" spans="1:3">
      <c r="A25" s="29" t="s">
        <v>56</v>
      </c>
      <c r="B25" s="17">
        <f>SUM(B19:B24)</f>
        <v>104996</v>
      </c>
      <c r="C25" s="8">
        <f>B25/$B$53</f>
        <v>0.68806521796115228</v>
      </c>
    </row>
    <row r="26" spans="1:3" ht="15.75" thickBot="1">
      <c r="A26" s="27" t="s">
        <v>10</v>
      </c>
      <c r="B26" s="22">
        <f>B17+B25</f>
        <v>122596</v>
      </c>
      <c r="C26" s="41">
        <f>B26/B53</f>
        <v>0.80340244829484386</v>
      </c>
    </row>
    <row r="27" spans="1:3" ht="15.75" thickBot="1">
      <c r="A27" s="44" t="s">
        <v>28</v>
      </c>
      <c r="B27" s="46"/>
      <c r="C27" s="45"/>
    </row>
    <row r="28" spans="1:3">
      <c r="A28" s="30" t="s">
        <v>29</v>
      </c>
      <c r="B28" s="23">
        <v>0</v>
      </c>
      <c r="C28" s="42">
        <f t="shared" ref="C28:C34" si="0">B28/$B$53</f>
        <v>0</v>
      </c>
    </row>
    <row r="29" spans="1:3">
      <c r="A29" s="26" t="s">
        <v>30</v>
      </c>
      <c r="B29" s="17">
        <v>0</v>
      </c>
      <c r="C29" s="8">
        <f t="shared" si="0"/>
        <v>0</v>
      </c>
    </row>
    <row r="30" spans="1:3">
      <c r="A30" s="26" t="s">
        <v>31</v>
      </c>
      <c r="B30" s="17">
        <v>15000</v>
      </c>
      <c r="C30" s="8">
        <f t="shared" si="0"/>
        <v>9.8298775852578055E-2</v>
      </c>
    </row>
    <row r="31" spans="1:3">
      <c r="A31" s="26" t="s">
        <v>32</v>
      </c>
      <c r="B31" s="17">
        <v>0</v>
      </c>
      <c r="C31" s="8">
        <f t="shared" si="0"/>
        <v>0</v>
      </c>
    </row>
    <row r="32" spans="1:3">
      <c r="A32" s="26" t="s">
        <v>33</v>
      </c>
      <c r="B32" s="17">
        <v>0</v>
      </c>
      <c r="C32" s="8">
        <f t="shared" si="0"/>
        <v>0</v>
      </c>
    </row>
    <row r="33" spans="1:3">
      <c r="A33" s="26" t="s">
        <v>57</v>
      </c>
      <c r="B33" s="17">
        <v>15000</v>
      </c>
      <c r="C33" s="8">
        <f t="shared" si="0"/>
        <v>9.8298775852578055E-2</v>
      </c>
    </row>
    <row r="34" spans="1:3" ht="15.75" thickBot="1">
      <c r="A34" s="27" t="s">
        <v>10</v>
      </c>
      <c r="B34" s="22">
        <f>SUM(B28:B33)</f>
        <v>30000</v>
      </c>
      <c r="C34" s="41">
        <f t="shared" si="0"/>
        <v>0.19659755170515611</v>
      </c>
    </row>
    <row r="35" spans="1:3" ht="15.75" thickBot="1">
      <c r="A35" s="44" t="s">
        <v>35</v>
      </c>
      <c r="B35" s="46"/>
      <c r="C35" s="45"/>
    </row>
    <row r="36" spans="1:3">
      <c r="A36" s="30" t="s">
        <v>36</v>
      </c>
      <c r="B36" s="23">
        <v>0</v>
      </c>
      <c r="C36" s="42">
        <f t="shared" ref="C36:C51" si="1">B36/$B$53</f>
        <v>0</v>
      </c>
    </row>
    <row r="37" spans="1:3">
      <c r="A37" s="26" t="s">
        <v>37</v>
      </c>
      <c r="B37" s="17">
        <v>0</v>
      </c>
      <c r="C37" s="8">
        <f t="shared" si="1"/>
        <v>0</v>
      </c>
    </row>
    <row r="38" spans="1:3">
      <c r="A38" s="26" t="s">
        <v>38</v>
      </c>
      <c r="B38" s="17">
        <v>0</v>
      </c>
      <c r="C38" s="8">
        <f t="shared" si="1"/>
        <v>0</v>
      </c>
    </row>
    <row r="39" spans="1:3">
      <c r="A39" s="26" t="s">
        <v>39</v>
      </c>
      <c r="B39" s="17">
        <v>0</v>
      </c>
      <c r="C39" s="8">
        <f t="shared" si="1"/>
        <v>0</v>
      </c>
    </row>
    <row r="40" spans="1:3">
      <c r="A40" s="26" t="s">
        <v>40</v>
      </c>
      <c r="B40" s="17">
        <v>0</v>
      </c>
      <c r="C40" s="8">
        <f t="shared" si="1"/>
        <v>0</v>
      </c>
    </row>
    <row r="41" spans="1:3">
      <c r="A41" s="26" t="s">
        <v>41</v>
      </c>
      <c r="B41" s="17">
        <v>0</v>
      </c>
      <c r="C41" s="8">
        <f t="shared" si="1"/>
        <v>0</v>
      </c>
    </row>
    <row r="42" spans="1:3">
      <c r="A42" s="26" t="s">
        <v>42</v>
      </c>
      <c r="B42" s="17">
        <v>0</v>
      </c>
      <c r="C42" s="8">
        <f t="shared" si="1"/>
        <v>0</v>
      </c>
    </row>
    <row r="43" spans="1:3">
      <c r="A43" s="26" t="s">
        <v>43</v>
      </c>
      <c r="B43" s="17">
        <v>0</v>
      </c>
      <c r="C43" s="8">
        <f t="shared" si="1"/>
        <v>0</v>
      </c>
    </row>
    <row r="44" spans="1:3">
      <c r="A44" s="26" t="s">
        <v>44</v>
      </c>
      <c r="B44" s="17">
        <v>0</v>
      </c>
      <c r="C44" s="8">
        <f t="shared" si="1"/>
        <v>0</v>
      </c>
    </row>
    <row r="45" spans="1:3">
      <c r="A45" s="26" t="s">
        <v>45</v>
      </c>
      <c r="B45" s="17">
        <v>0</v>
      </c>
      <c r="C45" s="8">
        <f t="shared" si="1"/>
        <v>0</v>
      </c>
    </row>
    <row r="46" spans="1:3">
      <c r="A46" s="26" t="s">
        <v>46</v>
      </c>
      <c r="B46" s="17">
        <v>0</v>
      </c>
      <c r="C46" s="8">
        <f t="shared" si="1"/>
        <v>0</v>
      </c>
    </row>
    <row r="47" spans="1:3">
      <c r="A47" s="26" t="s">
        <v>47</v>
      </c>
      <c r="B47" s="17">
        <v>0</v>
      </c>
      <c r="C47" s="8">
        <f t="shared" si="1"/>
        <v>0</v>
      </c>
    </row>
    <row r="48" spans="1:3">
      <c r="A48" s="26" t="s">
        <v>48</v>
      </c>
      <c r="B48" s="17">
        <v>0</v>
      </c>
      <c r="C48" s="8">
        <f t="shared" si="1"/>
        <v>0</v>
      </c>
    </row>
    <row r="49" spans="1:3">
      <c r="A49" s="26" t="s">
        <v>49</v>
      </c>
      <c r="B49" s="17">
        <v>0</v>
      </c>
      <c r="C49" s="8">
        <f t="shared" si="1"/>
        <v>0</v>
      </c>
    </row>
    <row r="50" spans="1:3">
      <c r="A50" s="26" t="s">
        <v>50</v>
      </c>
      <c r="B50" s="17">
        <v>0</v>
      </c>
      <c r="C50" s="8">
        <f t="shared" si="1"/>
        <v>0</v>
      </c>
    </row>
    <row r="51" spans="1:3">
      <c r="A51" s="26" t="s">
        <v>51</v>
      </c>
      <c r="B51" s="17">
        <v>0</v>
      </c>
      <c r="C51" s="8">
        <f t="shared" si="1"/>
        <v>0</v>
      </c>
    </row>
    <row r="52" spans="1:3" ht="15.75" thickBot="1">
      <c r="A52" s="29" t="s">
        <v>10</v>
      </c>
      <c r="B52" s="18">
        <f>SUM(B36:B51)</f>
        <v>0</v>
      </c>
      <c r="C52" s="43">
        <f>B52/B53</f>
        <v>0</v>
      </c>
    </row>
    <row r="53" spans="1:3" ht="15.75" thickBot="1">
      <c r="A53" s="2" t="s">
        <v>52</v>
      </c>
      <c r="B53" s="19">
        <f>SUM(B8+B17+B25+B34+B52)</f>
        <v>152596</v>
      </c>
      <c r="C53" s="11" t="s">
        <v>53</v>
      </c>
    </row>
    <row r="54" spans="1:3">
      <c r="A54" s="31"/>
      <c r="C54" s="12"/>
    </row>
  </sheetData>
  <mergeCells count="2">
    <mergeCell ref="A1:C1"/>
    <mergeCell ref="A2:C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Julia Nogueira Gomes</cp:lastModifiedBy>
  <cp:revision/>
  <dcterms:created xsi:type="dcterms:W3CDTF">2021-07-13T13:55:29Z</dcterms:created>
  <dcterms:modified xsi:type="dcterms:W3CDTF">2023-10-27T13:28:10Z</dcterms:modified>
  <cp:category/>
  <cp:contentStatus/>
</cp:coreProperties>
</file>