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NogueiraGomes\Downloads\"/>
    </mc:Choice>
  </mc:AlternateContent>
  <xr:revisionPtr revIDLastSave="14" documentId="13_ncr:1_{7EB7B76F-B35C-4A9E-9400-BF3AFA7776DB}" xr6:coauthVersionLast="47" xr6:coauthVersionMax="47" xr10:uidLastSave="{2E0E5A88-B533-49FD-89C6-153F83B4F0F7}"/>
  <bookViews>
    <workbookView xWindow="-120" yWindow="-120" windowWidth="29040" windowHeight="15720" firstSheet="1" activeTab="1" xr2:uid="{C29DC699-6746-4EB8-B555-580A431E1722}"/>
  </bookViews>
  <sheets>
    <sheet name="Custeio" sheetId="7" r:id="rId1"/>
    <sheet name="Royaltie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6" l="1"/>
  <c r="B53" i="7"/>
  <c r="B29" i="7"/>
  <c r="B48" i="7"/>
  <c r="B46" i="7"/>
  <c r="B35" i="7"/>
  <c r="B26" i="7"/>
  <c r="B18" i="7"/>
  <c r="B9" i="7"/>
  <c r="B34" i="6"/>
  <c r="B17" i="6"/>
  <c r="B8" i="6"/>
  <c r="B54" i="7" l="1"/>
  <c r="C45" i="7" s="1"/>
  <c r="B27" i="7"/>
  <c r="B25" i="6"/>
  <c r="B26" i="6" s="1"/>
  <c r="B52" i="6"/>
  <c r="C26" i="7" l="1"/>
  <c r="C43" i="7"/>
  <c r="C8" i="7"/>
  <c r="C44" i="7"/>
  <c r="C23" i="7"/>
  <c r="C34" i="7"/>
  <c r="C37" i="7"/>
  <c r="C16" i="7"/>
  <c r="C39" i="7"/>
  <c r="C17" i="7"/>
  <c r="C40" i="7"/>
  <c r="C27" i="7"/>
  <c r="C21" i="7"/>
  <c r="C13" i="7"/>
  <c r="C18" i="7"/>
  <c r="C12" i="7"/>
  <c r="C25" i="7"/>
  <c r="C24" i="7"/>
  <c r="C47" i="7"/>
  <c r="C38" i="7"/>
  <c r="C14" i="7"/>
  <c r="C49" i="7"/>
  <c r="C6" i="7"/>
  <c r="C9" i="7"/>
  <c r="C7" i="7"/>
  <c r="C50" i="7"/>
  <c r="C30" i="7"/>
  <c r="C53" i="7"/>
  <c r="C31" i="7"/>
  <c r="C29" i="7"/>
  <c r="C42" i="7"/>
  <c r="C48" i="7"/>
  <c r="C32" i="7"/>
  <c r="C41" i="7"/>
  <c r="C52" i="7"/>
  <c r="C46" i="7"/>
  <c r="C51" i="7"/>
  <c r="C22" i="7"/>
  <c r="C35" i="7"/>
  <c r="C15" i="7"/>
  <c r="C20" i="7"/>
  <c r="C33" i="7"/>
  <c r="B53" i="6"/>
  <c r="C26" i="6" l="1"/>
  <c r="C24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6" i="6"/>
  <c r="C33" i="6"/>
  <c r="C32" i="6"/>
  <c r="C31" i="6"/>
  <c r="C30" i="6"/>
  <c r="C29" i="6"/>
  <c r="C28" i="6"/>
  <c r="C23" i="6"/>
  <c r="C22" i="6"/>
  <c r="C21" i="6"/>
  <c r="C20" i="6"/>
  <c r="C19" i="6"/>
  <c r="C16" i="6"/>
  <c r="C15" i="6"/>
  <c r="C14" i="6"/>
  <c r="C13" i="6"/>
  <c r="C12" i="6"/>
  <c r="C11" i="6"/>
  <c r="C7" i="6"/>
  <c r="C6" i="6"/>
  <c r="C5" i="6"/>
  <c r="C8" i="6"/>
  <c r="C17" i="6"/>
  <c r="C25" i="6"/>
  <c r="C34" i="6"/>
  <c r="C37" i="6"/>
  <c r="C52" i="6"/>
</calcChain>
</file>

<file path=xl/sharedStrings.xml><?xml version="1.0" encoding="utf-8"?>
<sst xmlns="http://schemas.openxmlformats.org/spreadsheetml/2006/main" count="113" uniqueCount="61">
  <si>
    <t>DELIBERAÇÃO CBH Nº XXX DE XX/XX/2025</t>
  </si>
  <si>
    <t>ANEXO II - DESPESAS DE CUSTEIO PARA ANO 2025</t>
  </si>
  <si>
    <t>Decreto estadual nº 50.667, de 30 de março de 2006</t>
  </si>
  <si>
    <t>NATUREZA DAS DESPESAS</t>
  </si>
  <si>
    <t>VALOR (R$)</t>
  </si>
  <si>
    <t>%</t>
  </si>
  <si>
    <t>Custos Operacionais da Cobrança</t>
  </si>
  <si>
    <t>1. Tarifas/Taxas Bancárias</t>
  </si>
  <si>
    <t>2. Transferência para DAEE - ressarcimento de tarifas de cobrança</t>
  </si>
  <si>
    <t>3. Correio</t>
  </si>
  <si>
    <t>SUB-TOTAL</t>
  </si>
  <si>
    <t>Atividades de Secretaria Executiva</t>
  </si>
  <si>
    <t>Material de Consumo</t>
  </si>
  <si>
    <t xml:space="preserve">1. Gêneros alimentícios </t>
  </si>
  <si>
    <t xml:space="preserve">2. Combustíveis e Lubrificantes </t>
  </si>
  <si>
    <t xml:space="preserve">3. Material, peças e acessórios </t>
  </si>
  <si>
    <t>4. Material para informática</t>
  </si>
  <si>
    <t xml:space="preserve">5. Material de escritório </t>
  </si>
  <si>
    <t>6. Outros materiais de consumo</t>
  </si>
  <si>
    <t xml:space="preserve">    SUB-TOTAL</t>
  </si>
  <si>
    <t xml:space="preserve">Serviços de Terceiros </t>
  </si>
  <si>
    <t xml:space="preserve">1. Assessoria e consultoria </t>
  </si>
  <si>
    <t>2 .Estagiário</t>
  </si>
  <si>
    <t>3. Outros serviços de terceiros (pessoa jurídica)</t>
  </si>
  <si>
    <t>4. Outros serviços de terceiros (pessoa fisica)</t>
  </si>
  <si>
    <t>5. Serviço Tecnico Especializado/Apoio Operacional</t>
  </si>
  <si>
    <t>6. Obrigações Tributárias e Contributivas</t>
  </si>
  <si>
    <t xml:space="preserve">SUB-TOTAL </t>
  </si>
  <si>
    <t>Outras Despesas de Custeio</t>
  </si>
  <si>
    <t>1. Telefone</t>
  </si>
  <si>
    <t>2 - Bens Patrimoniais</t>
  </si>
  <si>
    <t xml:space="preserve">3- Passagens e Despesas com Locomoção </t>
  </si>
  <si>
    <t>4 - Cartório</t>
  </si>
  <si>
    <t>5 - Publicação DOE</t>
  </si>
  <si>
    <t>3. Alimentação e Hospedagem</t>
  </si>
  <si>
    <t xml:space="preserve"> Pessoal </t>
  </si>
  <si>
    <t>1. Sálarios Líquidos</t>
  </si>
  <si>
    <t>2. Férias + 1/3 (líquido)</t>
  </si>
  <si>
    <t>3. 13º salário (líquido)</t>
  </si>
  <si>
    <t>4. Provisão rescisão contratual</t>
  </si>
  <si>
    <t>5. Vale transporte</t>
  </si>
  <si>
    <t>6. Imposto de renda (unificado na DCFTWEB)</t>
  </si>
  <si>
    <t>7. INSS (DCTFWEB)</t>
  </si>
  <si>
    <t>8. PIS (unificado na DCFTWEB)</t>
  </si>
  <si>
    <t>9. FGTS</t>
  </si>
  <si>
    <t>10. Assistência médica</t>
  </si>
  <si>
    <t>11. Auxílio alimentação</t>
  </si>
  <si>
    <t>12. Seguro de vida</t>
  </si>
  <si>
    <t>13.Auxílio creche</t>
  </si>
  <si>
    <t>14. Contribuição sindical</t>
  </si>
  <si>
    <t>15. Treinamento/Cursos/Congressos</t>
  </si>
  <si>
    <t>16. Saúde ocupacional (segurança e medicina do trabalho)</t>
  </si>
  <si>
    <t>TOTAL:</t>
  </si>
  <si>
    <t>100.00%</t>
  </si>
  <si>
    <t xml:space="preserve">DELIBERAÇÃO CBH Nº    DE      </t>
  </si>
  <si>
    <t xml:space="preserve"> DESPESAS DOS ROYALTIES PARA ANO 2025</t>
  </si>
  <si>
    <t xml:space="preserve">   SUB-TOTAL</t>
  </si>
  <si>
    <t>6. Alimentação e Hospedagem</t>
  </si>
  <si>
    <t>6. Imposto de renda</t>
  </si>
  <si>
    <t>7. INSS</t>
  </si>
  <si>
    <t>8. 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</si>
</sst>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justify" wrapText="1"/>
    </xf>
    <xf numFmtId="0" fontId="4" fillId="0" borderId="7" xfId="0" applyFont="1" applyBorder="1" applyAlignment="1">
      <alignment horizontal="justify" vertical="justify" wrapText="1"/>
    </xf>
    <xf numFmtId="2" fontId="4" fillId="0" borderId="8" xfId="0" applyNumberFormat="1" applyFont="1" applyBorder="1" applyAlignment="1">
      <alignment horizontal="right" wrapText="1"/>
    </xf>
    <xf numFmtId="10" fontId="4" fillId="0" borderId="8" xfId="0" applyNumberFormat="1" applyFont="1" applyBorder="1" applyAlignment="1">
      <alignment wrapText="1"/>
    </xf>
    <xf numFmtId="0" fontId="3" fillId="0" borderId="7" xfId="0" applyFont="1" applyBorder="1" applyAlignment="1">
      <alignment horizontal="justify" vertical="justify" wrapText="1"/>
    </xf>
    <xf numFmtId="0" fontId="3" fillId="3" borderId="7" xfId="0" applyFont="1" applyFill="1" applyBorder="1" applyAlignment="1">
      <alignment horizontal="center" vertical="justify" wrapText="1"/>
    </xf>
    <xf numFmtId="10" fontId="3" fillId="2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164" fontId="0" fillId="0" borderId="0" xfId="0" applyNumberFormat="1" applyAlignment="1">
      <alignment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right" wrapText="1"/>
    </xf>
    <xf numFmtId="164" fontId="4" fillId="0" borderId="8" xfId="0" applyNumberFormat="1" applyFont="1" applyBorder="1" applyAlignment="1">
      <alignment wrapText="1"/>
    </xf>
    <xf numFmtId="164" fontId="3" fillId="0" borderId="8" xfId="0" applyNumberFormat="1" applyFont="1" applyBorder="1" applyAlignment="1">
      <alignment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right" wrapText="1"/>
    </xf>
    <xf numFmtId="164" fontId="3" fillId="0" borderId="12" xfId="0" applyNumberFormat="1" applyFont="1" applyBorder="1" applyAlignment="1">
      <alignment wrapText="1"/>
    </xf>
    <xf numFmtId="164" fontId="4" fillId="0" borderId="6" xfId="0" applyNumberFormat="1" applyFont="1" applyBorder="1" applyAlignment="1">
      <alignment wrapText="1"/>
    </xf>
    <xf numFmtId="0" fontId="4" fillId="0" borderId="7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3" borderId="8" xfId="0" applyNumberFormat="1" applyFont="1" applyFill="1" applyBorder="1" applyAlignment="1">
      <alignment wrapText="1"/>
    </xf>
    <xf numFmtId="10" fontId="4" fillId="3" borderId="8" xfId="0" applyNumberFormat="1" applyFont="1" applyFill="1" applyBorder="1" applyAlignment="1">
      <alignment wrapText="1"/>
    </xf>
    <xf numFmtId="2" fontId="4" fillId="3" borderId="8" xfId="0" applyNumberFormat="1" applyFont="1" applyFill="1" applyBorder="1" applyAlignment="1">
      <alignment horizontal="right" wrapText="1"/>
    </xf>
    <xf numFmtId="2" fontId="4" fillId="3" borderId="5" xfId="0" applyNumberFormat="1" applyFont="1" applyFill="1" applyBorder="1" applyAlignment="1">
      <alignment horizontal="right" wrapText="1"/>
    </xf>
    <xf numFmtId="0" fontId="4" fillId="3" borderId="6" xfId="0" applyFont="1" applyFill="1" applyBorder="1" applyAlignment="1">
      <alignment wrapText="1"/>
    </xf>
    <xf numFmtId="164" fontId="3" fillId="2" borderId="3" xfId="0" applyNumberFormat="1" applyFont="1" applyFill="1" applyBorder="1" applyAlignment="1">
      <alignment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justify" wrapText="1"/>
    </xf>
    <xf numFmtId="0" fontId="3" fillId="2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justify" wrapText="1"/>
    </xf>
    <xf numFmtId="10" fontId="4" fillId="0" borderId="16" xfId="0" applyNumberFormat="1" applyFont="1" applyBorder="1" applyAlignment="1">
      <alignment wrapText="1"/>
    </xf>
    <xf numFmtId="10" fontId="3" fillId="0" borderId="17" xfId="0" applyNumberFormat="1" applyFont="1" applyBorder="1" applyAlignment="1">
      <alignment wrapText="1"/>
    </xf>
    <xf numFmtId="0" fontId="3" fillId="3" borderId="18" xfId="0" applyFont="1" applyFill="1" applyBorder="1" applyAlignment="1">
      <alignment horizontal="center" vertical="justify" wrapText="1"/>
    </xf>
    <xf numFmtId="10" fontId="4" fillId="0" borderId="19" xfId="0" applyNumberFormat="1" applyFont="1" applyBorder="1" applyAlignment="1">
      <alignment wrapText="1"/>
    </xf>
    <xf numFmtId="10" fontId="3" fillId="0" borderId="16" xfId="0" applyNumberFormat="1" applyFont="1" applyBorder="1" applyAlignment="1">
      <alignment wrapText="1"/>
    </xf>
    <xf numFmtId="10" fontId="3" fillId="2" borderId="18" xfId="0" applyNumberFormat="1" applyFont="1" applyFill="1" applyBorder="1" applyAlignment="1">
      <alignment horizontal="center" wrapText="1"/>
    </xf>
    <xf numFmtId="0" fontId="2" fillId="0" borderId="0" xfId="1" applyFont="1" applyAlignment="1">
      <alignment horizontal="center" wrapText="1"/>
    </xf>
  </cellXfs>
  <cellStyles count="2">
    <cellStyle name="Normal" xfId="0" builtinId="0"/>
    <cellStyle name="Normal 2" xfId="1" xr:uid="{AB28BABC-7694-41EC-9580-DD5335D201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531A3-37D0-4301-82EB-31A703BB8981}">
  <dimension ref="A1:C55"/>
  <sheetViews>
    <sheetView workbookViewId="0">
      <selection activeCell="E16" sqref="E16"/>
    </sheetView>
  </sheetViews>
  <sheetFormatPr defaultRowHeight="15"/>
  <cols>
    <col min="1" max="1" width="58.42578125" style="1" bestFit="1" customWidth="1"/>
    <col min="2" max="2" width="17.28515625" style="1" customWidth="1"/>
    <col min="3" max="3" width="13.7109375" style="1" customWidth="1"/>
  </cols>
  <sheetData>
    <row r="1" spans="1:3">
      <c r="A1" s="48" t="s">
        <v>0</v>
      </c>
      <c r="B1" s="48"/>
      <c r="C1" s="48"/>
    </row>
    <row r="2" spans="1:3">
      <c r="A2" s="48" t="s">
        <v>1</v>
      </c>
      <c r="B2" s="48"/>
      <c r="C2" s="48"/>
    </row>
    <row r="3" spans="1:3" ht="15.75" thickBot="1">
      <c r="A3" s="48" t="s">
        <v>2</v>
      </c>
      <c r="B3" s="48"/>
      <c r="C3" s="48"/>
    </row>
    <row r="4" spans="1:3" ht="15.75" thickBot="1">
      <c r="A4" s="2" t="s">
        <v>3</v>
      </c>
      <c r="B4" s="3" t="s">
        <v>4</v>
      </c>
      <c r="C4" s="4" t="s">
        <v>5</v>
      </c>
    </row>
    <row r="5" spans="1:3">
      <c r="A5" s="5" t="s">
        <v>6</v>
      </c>
      <c r="B5" s="35"/>
      <c r="C5" s="36"/>
    </row>
    <row r="6" spans="1:3">
      <c r="A6" s="6" t="s">
        <v>7</v>
      </c>
      <c r="B6" s="16">
        <v>60000</v>
      </c>
      <c r="C6" s="8">
        <f>B6/$B$54</f>
        <v>0.06</v>
      </c>
    </row>
    <row r="7" spans="1:3">
      <c r="A7" s="6" t="s">
        <v>8</v>
      </c>
      <c r="B7" s="16">
        <v>0</v>
      </c>
      <c r="C7" s="8">
        <f>B7/$B$54</f>
        <v>0</v>
      </c>
    </row>
    <row r="8" spans="1:3">
      <c r="A8" s="6" t="s">
        <v>9</v>
      </c>
      <c r="B8" s="16">
        <v>500</v>
      </c>
      <c r="C8" s="8">
        <f>B8/$B$54</f>
        <v>5.0000000000000001E-4</v>
      </c>
    </row>
    <row r="9" spans="1:3">
      <c r="A9" s="9" t="s">
        <v>10</v>
      </c>
      <c r="B9" s="17">
        <f>SUM(B6:B8)</f>
        <v>60500</v>
      </c>
      <c r="C9" s="8">
        <f>B9/$B$54</f>
        <v>6.0499999999999998E-2</v>
      </c>
    </row>
    <row r="10" spans="1:3">
      <c r="A10" s="10" t="s">
        <v>11</v>
      </c>
      <c r="B10" s="32"/>
      <c r="C10" s="33"/>
    </row>
    <row r="11" spans="1:3">
      <c r="A11" s="9" t="s">
        <v>12</v>
      </c>
      <c r="B11" s="7"/>
      <c r="C11" s="8"/>
    </row>
    <row r="12" spans="1:3">
      <c r="A12" s="6" t="s">
        <v>13</v>
      </c>
      <c r="B12" s="16">
        <v>15000</v>
      </c>
      <c r="C12" s="8">
        <f t="shared" ref="C12:C18" si="0">B12/$B$54</f>
        <v>1.4999999999999999E-2</v>
      </c>
    </row>
    <row r="13" spans="1:3">
      <c r="A13" s="6" t="s">
        <v>14</v>
      </c>
      <c r="B13" s="16">
        <v>3000</v>
      </c>
      <c r="C13" s="8">
        <f t="shared" si="0"/>
        <v>3.0000000000000001E-3</v>
      </c>
    </row>
    <row r="14" spans="1:3">
      <c r="A14" s="6" t="s">
        <v>15</v>
      </c>
      <c r="B14" s="16">
        <v>2000</v>
      </c>
      <c r="C14" s="8">
        <f t="shared" si="0"/>
        <v>2E-3</v>
      </c>
    </row>
    <row r="15" spans="1:3">
      <c r="A15" s="6" t="s">
        <v>16</v>
      </c>
      <c r="B15" s="16">
        <v>3000</v>
      </c>
      <c r="C15" s="8">
        <f t="shared" si="0"/>
        <v>3.0000000000000001E-3</v>
      </c>
    </row>
    <row r="16" spans="1:3">
      <c r="A16" s="6" t="s">
        <v>17</v>
      </c>
      <c r="B16" s="16">
        <v>2500</v>
      </c>
      <c r="C16" s="8">
        <f t="shared" si="0"/>
        <v>2.5000000000000001E-3</v>
      </c>
    </row>
    <row r="17" spans="1:3">
      <c r="A17" s="6" t="s">
        <v>18</v>
      </c>
      <c r="B17" s="16">
        <v>1000</v>
      </c>
      <c r="C17" s="8">
        <f t="shared" si="0"/>
        <v>1E-3</v>
      </c>
    </row>
    <row r="18" spans="1:3">
      <c r="A18" s="9" t="s">
        <v>19</v>
      </c>
      <c r="B18" s="17">
        <f>SUM(B12:B17)</f>
        <v>26500</v>
      </c>
      <c r="C18" s="8">
        <f t="shared" si="0"/>
        <v>2.6499999999999999E-2</v>
      </c>
    </row>
    <row r="19" spans="1:3">
      <c r="A19" s="9" t="s">
        <v>20</v>
      </c>
      <c r="B19" s="7"/>
      <c r="C19" s="8"/>
    </row>
    <row r="20" spans="1:3">
      <c r="A20" s="6" t="s">
        <v>21</v>
      </c>
      <c r="B20" s="16">
        <v>120000</v>
      </c>
      <c r="C20" s="8">
        <f t="shared" ref="C20:C27" si="1">B20/$B$54</f>
        <v>0.12</v>
      </c>
    </row>
    <row r="21" spans="1:3">
      <c r="A21" s="6" t="s">
        <v>22</v>
      </c>
      <c r="B21" s="16">
        <v>0</v>
      </c>
      <c r="C21" s="8">
        <f t="shared" si="1"/>
        <v>0</v>
      </c>
    </row>
    <row r="22" spans="1:3">
      <c r="A22" s="6" t="s">
        <v>23</v>
      </c>
      <c r="B22" s="16">
        <v>40000</v>
      </c>
      <c r="C22" s="8">
        <f t="shared" si="1"/>
        <v>0.04</v>
      </c>
    </row>
    <row r="23" spans="1:3">
      <c r="A23" s="6" t="s">
        <v>24</v>
      </c>
      <c r="B23" s="16">
        <v>0</v>
      </c>
      <c r="C23" s="8">
        <f t="shared" si="1"/>
        <v>0</v>
      </c>
    </row>
    <row r="24" spans="1:3">
      <c r="A24" s="6" t="s">
        <v>25</v>
      </c>
      <c r="B24" s="16">
        <v>0</v>
      </c>
      <c r="C24" s="8">
        <f t="shared" si="1"/>
        <v>0</v>
      </c>
    </row>
    <row r="25" spans="1:3">
      <c r="A25" s="6" t="s">
        <v>26</v>
      </c>
      <c r="B25" s="16">
        <v>0</v>
      </c>
      <c r="C25" s="8">
        <f t="shared" si="1"/>
        <v>0</v>
      </c>
    </row>
    <row r="26" spans="1:3">
      <c r="A26" s="9" t="s">
        <v>19</v>
      </c>
      <c r="B26" s="17">
        <f>SUM(B20:B25)</f>
        <v>160000</v>
      </c>
      <c r="C26" s="8">
        <f t="shared" si="1"/>
        <v>0.16</v>
      </c>
    </row>
    <row r="27" spans="1:3">
      <c r="A27" s="9" t="s">
        <v>27</v>
      </c>
      <c r="B27" s="17">
        <f>B18+B26</f>
        <v>186500</v>
      </c>
      <c r="C27" s="8">
        <f t="shared" si="1"/>
        <v>0.1865</v>
      </c>
    </row>
    <row r="28" spans="1:3">
      <c r="A28" s="10" t="s">
        <v>28</v>
      </c>
      <c r="B28" s="34"/>
      <c r="C28" s="33"/>
    </row>
    <row r="29" spans="1:3">
      <c r="A29" s="6" t="s">
        <v>29</v>
      </c>
      <c r="B29" s="16">
        <f>2000*12</f>
        <v>24000</v>
      </c>
      <c r="C29" s="8">
        <f t="shared" ref="C29:C35" si="2">B29/$B$54</f>
        <v>2.4E-2</v>
      </c>
    </row>
    <row r="30" spans="1:3">
      <c r="A30" s="6" t="s">
        <v>30</v>
      </c>
      <c r="B30" s="16">
        <v>1000</v>
      </c>
      <c r="C30" s="8">
        <f t="shared" si="2"/>
        <v>1E-3</v>
      </c>
    </row>
    <row r="31" spans="1:3">
      <c r="A31" s="6" t="s">
        <v>31</v>
      </c>
      <c r="B31" s="16">
        <v>10000</v>
      </c>
      <c r="C31" s="8">
        <f t="shared" si="2"/>
        <v>0.01</v>
      </c>
    </row>
    <row r="32" spans="1:3">
      <c r="A32" s="6" t="s">
        <v>32</v>
      </c>
      <c r="B32" s="16">
        <v>5000</v>
      </c>
      <c r="C32" s="8">
        <f t="shared" si="2"/>
        <v>5.0000000000000001E-3</v>
      </c>
    </row>
    <row r="33" spans="1:3">
      <c r="A33" s="6" t="s">
        <v>33</v>
      </c>
      <c r="B33" s="16">
        <v>20000</v>
      </c>
      <c r="C33" s="8">
        <f t="shared" si="2"/>
        <v>0.02</v>
      </c>
    </row>
    <row r="34" spans="1:3">
      <c r="A34" s="6" t="s">
        <v>34</v>
      </c>
      <c r="B34" s="16">
        <v>10000</v>
      </c>
      <c r="C34" s="8">
        <f t="shared" si="2"/>
        <v>0.01</v>
      </c>
    </row>
    <row r="35" spans="1:3">
      <c r="A35" s="9" t="s">
        <v>10</v>
      </c>
      <c r="B35" s="17">
        <f>SUM(B29:B34)</f>
        <v>70000</v>
      </c>
      <c r="C35" s="8">
        <f t="shared" si="2"/>
        <v>7.0000000000000007E-2</v>
      </c>
    </row>
    <row r="36" spans="1:3">
      <c r="A36" s="10" t="s">
        <v>35</v>
      </c>
      <c r="B36" s="32"/>
      <c r="C36" s="33"/>
    </row>
    <row r="37" spans="1:3">
      <c r="A37" s="6" t="s">
        <v>36</v>
      </c>
      <c r="B37" s="16">
        <v>262000</v>
      </c>
      <c r="C37" s="8">
        <f t="shared" ref="C37:C53" si="3">B37/$B$54</f>
        <v>0.26200000000000001</v>
      </c>
    </row>
    <row r="38" spans="1:3">
      <c r="A38" s="6" t="s">
        <v>37</v>
      </c>
      <c r="B38" s="16">
        <v>32000</v>
      </c>
      <c r="C38" s="8">
        <f t="shared" si="3"/>
        <v>3.2000000000000001E-2</v>
      </c>
    </row>
    <row r="39" spans="1:3">
      <c r="A39" s="6" t="s">
        <v>38</v>
      </c>
      <c r="B39" s="16">
        <v>24000</v>
      </c>
      <c r="C39" s="8">
        <f t="shared" si="3"/>
        <v>2.4E-2</v>
      </c>
    </row>
    <row r="40" spans="1:3">
      <c r="A40" s="6" t="s">
        <v>39</v>
      </c>
      <c r="B40" s="16">
        <v>30000</v>
      </c>
      <c r="C40" s="8">
        <f t="shared" si="3"/>
        <v>0.03</v>
      </c>
    </row>
    <row r="41" spans="1:3">
      <c r="A41" s="6" t="s">
        <v>40</v>
      </c>
      <c r="B41" s="16">
        <v>1000</v>
      </c>
      <c r="C41" s="8">
        <f t="shared" si="3"/>
        <v>1E-3</v>
      </c>
    </row>
    <row r="42" spans="1:3">
      <c r="A42" s="6" t="s">
        <v>41</v>
      </c>
      <c r="B42" s="16">
        <v>0</v>
      </c>
      <c r="C42" s="8">
        <f t="shared" si="3"/>
        <v>0</v>
      </c>
    </row>
    <row r="43" spans="1:3">
      <c r="A43" s="6" t="s">
        <v>42</v>
      </c>
      <c r="B43" s="16">
        <v>204000</v>
      </c>
      <c r="C43" s="8">
        <f t="shared" si="3"/>
        <v>0.20399999999999999</v>
      </c>
    </row>
    <row r="44" spans="1:3">
      <c r="A44" s="6" t="s">
        <v>43</v>
      </c>
      <c r="B44" s="16">
        <v>0</v>
      </c>
      <c r="C44" s="8">
        <f t="shared" si="3"/>
        <v>0</v>
      </c>
    </row>
    <row r="45" spans="1:3">
      <c r="A45" s="6" t="s">
        <v>44</v>
      </c>
      <c r="B45" s="16">
        <v>40000</v>
      </c>
      <c r="C45" s="8">
        <f t="shared" si="3"/>
        <v>0.04</v>
      </c>
    </row>
    <row r="46" spans="1:3">
      <c r="A46" s="6" t="s">
        <v>45</v>
      </c>
      <c r="B46" s="16">
        <f>21000+2500</f>
        <v>23500</v>
      </c>
      <c r="C46" s="8">
        <f t="shared" si="3"/>
        <v>2.35E-2</v>
      </c>
    </row>
    <row r="47" spans="1:3">
      <c r="A47" s="6" t="s">
        <v>46</v>
      </c>
      <c r="B47" s="16">
        <v>49000</v>
      </c>
      <c r="C47" s="8">
        <f t="shared" si="3"/>
        <v>4.9000000000000002E-2</v>
      </c>
    </row>
    <row r="48" spans="1:3">
      <c r="A48" s="6" t="s">
        <v>47</v>
      </c>
      <c r="B48" s="16">
        <f>500+250*4</f>
        <v>1500</v>
      </c>
      <c r="C48" s="8">
        <f t="shared" si="3"/>
        <v>1.5E-3</v>
      </c>
    </row>
    <row r="49" spans="1:3">
      <c r="A49" s="6" t="s">
        <v>48</v>
      </c>
      <c r="B49" s="16">
        <v>4000</v>
      </c>
      <c r="C49" s="8">
        <f t="shared" si="3"/>
        <v>4.0000000000000001E-3</v>
      </c>
    </row>
    <row r="50" spans="1:3">
      <c r="A50" s="6" t="s">
        <v>49</v>
      </c>
      <c r="B50" s="16">
        <v>1000</v>
      </c>
      <c r="C50" s="8">
        <f t="shared" si="3"/>
        <v>1E-3</v>
      </c>
    </row>
    <row r="51" spans="1:3">
      <c r="A51" s="6" t="s">
        <v>50</v>
      </c>
      <c r="B51" s="16">
        <v>10000</v>
      </c>
      <c r="C51" s="8">
        <f t="shared" si="3"/>
        <v>0.01</v>
      </c>
    </row>
    <row r="52" spans="1:3">
      <c r="A52" s="6" t="s">
        <v>51</v>
      </c>
      <c r="B52" s="16">
        <v>1000</v>
      </c>
      <c r="C52" s="8">
        <f t="shared" si="3"/>
        <v>1E-3</v>
      </c>
    </row>
    <row r="53" spans="1:3" ht="15.75" thickBot="1">
      <c r="A53" s="9" t="s">
        <v>10</v>
      </c>
      <c r="B53" s="20">
        <f>SUM(B37:B52)</f>
        <v>683000</v>
      </c>
      <c r="C53" s="8">
        <f t="shared" si="3"/>
        <v>0.68300000000000005</v>
      </c>
    </row>
    <row r="54" spans="1:3" ht="15.75" thickBot="1">
      <c r="A54" s="31" t="s">
        <v>52</v>
      </c>
      <c r="B54" s="37">
        <f>SUM(B9+B18+B26+B35+B53)</f>
        <v>1000000</v>
      </c>
      <c r="C54" s="11" t="s">
        <v>53</v>
      </c>
    </row>
    <row r="55" spans="1:3">
      <c r="A55" s="12"/>
      <c r="C55" s="12"/>
    </row>
  </sheetData>
  <mergeCells count="3">
    <mergeCell ref="A1:C1"/>
    <mergeCell ref="A2:C2"/>
    <mergeCell ref="A3:C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3B74-DD4E-49A6-A3DC-0D8CA061C566}">
  <sheetPr>
    <pageSetUpPr fitToPage="1"/>
  </sheetPr>
  <dimension ref="A1:C54"/>
  <sheetViews>
    <sheetView tabSelected="1" topLeftCell="A5" workbookViewId="0">
      <selection activeCell="H25" sqref="H25"/>
    </sheetView>
  </sheetViews>
  <sheetFormatPr defaultRowHeight="15"/>
  <cols>
    <col min="1" max="1" width="58.42578125" style="30" bestFit="1" customWidth="1"/>
    <col min="2" max="2" width="15.85546875" style="13" bestFit="1" customWidth="1"/>
    <col min="3" max="3" width="8.42578125" style="1" bestFit="1" customWidth="1"/>
    <col min="4" max="229" width="9.140625" style="1"/>
    <col min="230" max="230" width="58.42578125" style="1" bestFit="1" customWidth="1"/>
    <col min="231" max="231" width="15.7109375" style="1" bestFit="1" customWidth="1"/>
    <col min="232" max="232" width="13.7109375" style="1" customWidth="1"/>
    <col min="233" max="485" width="9.140625" style="1"/>
    <col min="486" max="486" width="58.42578125" style="1" bestFit="1" customWidth="1"/>
    <col min="487" max="487" width="15.7109375" style="1" bestFit="1" customWidth="1"/>
    <col min="488" max="488" width="13.7109375" style="1" customWidth="1"/>
    <col min="489" max="741" width="9.140625" style="1"/>
    <col min="742" max="742" width="58.42578125" style="1" bestFit="1" customWidth="1"/>
    <col min="743" max="743" width="15.7109375" style="1" bestFit="1" customWidth="1"/>
    <col min="744" max="744" width="13.7109375" style="1" customWidth="1"/>
    <col min="745" max="997" width="9.140625" style="1"/>
    <col min="998" max="998" width="58.42578125" style="1" bestFit="1" customWidth="1"/>
    <col min="999" max="999" width="15.7109375" style="1" bestFit="1" customWidth="1"/>
    <col min="1000" max="1000" width="13.7109375" style="1" customWidth="1"/>
    <col min="1001" max="1253" width="9.140625" style="1"/>
    <col min="1254" max="1254" width="58.42578125" style="1" bestFit="1" customWidth="1"/>
    <col min="1255" max="1255" width="15.7109375" style="1" bestFit="1" customWidth="1"/>
    <col min="1256" max="1256" width="13.7109375" style="1" customWidth="1"/>
    <col min="1257" max="1509" width="9.140625" style="1"/>
    <col min="1510" max="1510" width="58.42578125" style="1" bestFit="1" customWidth="1"/>
    <col min="1511" max="1511" width="15.7109375" style="1" bestFit="1" customWidth="1"/>
    <col min="1512" max="1512" width="13.7109375" style="1" customWidth="1"/>
    <col min="1513" max="1765" width="9.140625" style="1"/>
    <col min="1766" max="1766" width="58.42578125" style="1" bestFit="1" customWidth="1"/>
    <col min="1767" max="1767" width="15.7109375" style="1" bestFit="1" customWidth="1"/>
    <col min="1768" max="1768" width="13.7109375" style="1" customWidth="1"/>
    <col min="1769" max="2021" width="9.140625" style="1"/>
    <col min="2022" max="2022" width="58.42578125" style="1" bestFit="1" customWidth="1"/>
    <col min="2023" max="2023" width="15.7109375" style="1" bestFit="1" customWidth="1"/>
    <col min="2024" max="2024" width="13.7109375" style="1" customWidth="1"/>
    <col min="2025" max="2277" width="9.140625" style="1"/>
    <col min="2278" max="2278" width="58.42578125" style="1" bestFit="1" customWidth="1"/>
    <col min="2279" max="2279" width="15.7109375" style="1" bestFit="1" customWidth="1"/>
    <col min="2280" max="2280" width="13.7109375" style="1" customWidth="1"/>
    <col min="2281" max="2533" width="9.140625" style="1"/>
    <col min="2534" max="2534" width="58.42578125" style="1" bestFit="1" customWidth="1"/>
    <col min="2535" max="2535" width="15.7109375" style="1" bestFit="1" customWidth="1"/>
    <col min="2536" max="2536" width="13.7109375" style="1" customWidth="1"/>
    <col min="2537" max="2789" width="9.140625" style="1"/>
    <col min="2790" max="2790" width="58.42578125" style="1" bestFit="1" customWidth="1"/>
    <col min="2791" max="2791" width="15.7109375" style="1" bestFit="1" customWidth="1"/>
    <col min="2792" max="2792" width="13.7109375" style="1" customWidth="1"/>
    <col min="2793" max="3045" width="9.140625" style="1"/>
    <col min="3046" max="3046" width="58.42578125" style="1" bestFit="1" customWidth="1"/>
    <col min="3047" max="3047" width="15.7109375" style="1" bestFit="1" customWidth="1"/>
    <col min="3048" max="3048" width="13.7109375" style="1" customWidth="1"/>
    <col min="3049" max="3301" width="9.140625" style="1"/>
    <col min="3302" max="3302" width="58.42578125" style="1" bestFit="1" customWidth="1"/>
    <col min="3303" max="3303" width="15.7109375" style="1" bestFit="1" customWidth="1"/>
    <col min="3304" max="3304" width="13.7109375" style="1" customWidth="1"/>
    <col min="3305" max="3557" width="9.140625" style="1"/>
    <col min="3558" max="3558" width="58.42578125" style="1" bestFit="1" customWidth="1"/>
    <col min="3559" max="3559" width="15.7109375" style="1" bestFit="1" customWidth="1"/>
    <col min="3560" max="3560" width="13.7109375" style="1" customWidth="1"/>
    <col min="3561" max="3813" width="9.140625" style="1"/>
    <col min="3814" max="3814" width="58.42578125" style="1" bestFit="1" customWidth="1"/>
    <col min="3815" max="3815" width="15.7109375" style="1" bestFit="1" customWidth="1"/>
    <col min="3816" max="3816" width="13.7109375" style="1" customWidth="1"/>
    <col min="3817" max="4069" width="9.140625" style="1"/>
    <col min="4070" max="4070" width="58.42578125" style="1" bestFit="1" customWidth="1"/>
    <col min="4071" max="4071" width="15.7109375" style="1" bestFit="1" customWidth="1"/>
    <col min="4072" max="4072" width="13.7109375" style="1" customWidth="1"/>
    <col min="4073" max="4325" width="9.140625" style="1"/>
    <col min="4326" max="4326" width="58.42578125" style="1" bestFit="1" customWidth="1"/>
    <col min="4327" max="4327" width="15.7109375" style="1" bestFit="1" customWidth="1"/>
    <col min="4328" max="4328" width="13.7109375" style="1" customWidth="1"/>
    <col min="4329" max="4581" width="9.140625" style="1"/>
    <col min="4582" max="4582" width="58.42578125" style="1" bestFit="1" customWidth="1"/>
    <col min="4583" max="4583" width="15.7109375" style="1" bestFit="1" customWidth="1"/>
    <col min="4584" max="4584" width="13.7109375" style="1" customWidth="1"/>
    <col min="4585" max="4837" width="9.140625" style="1"/>
    <col min="4838" max="4838" width="58.42578125" style="1" bestFit="1" customWidth="1"/>
    <col min="4839" max="4839" width="15.7109375" style="1" bestFit="1" customWidth="1"/>
    <col min="4840" max="4840" width="13.7109375" style="1" customWidth="1"/>
    <col min="4841" max="5093" width="9.140625" style="1"/>
    <col min="5094" max="5094" width="58.42578125" style="1" bestFit="1" customWidth="1"/>
    <col min="5095" max="5095" width="15.7109375" style="1" bestFit="1" customWidth="1"/>
    <col min="5096" max="5096" width="13.7109375" style="1" customWidth="1"/>
    <col min="5097" max="5349" width="9.140625" style="1"/>
    <col min="5350" max="5350" width="58.42578125" style="1" bestFit="1" customWidth="1"/>
    <col min="5351" max="5351" width="15.7109375" style="1" bestFit="1" customWidth="1"/>
    <col min="5352" max="5352" width="13.7109375" style="1" customWidth="1"/>
    <col min="5353" max="5605" width="9.140625" style="1"/>
    <col min="5606" max="5606" width="58.42578125" style="1" bestFit="1" customWidth="1"/>
    <col min="5607" max="5607" width="15.7109375" style="1" bestFit="1" customWidth="1"/>
    <col min="5608" max="5608" width="13.7109375" style="1" customWidth="1"/>
    <col min="5609" max="5861" width="9.140625" style="1"/>
    <col min="5862" max="5862" width="58.42578125" style="1" bestFit="1" customWidth="1"/>
    <col min="5863" max="5863" width="15.7109375" style="1" bestFit="1" customWidth="1"/>
    <col min="5864" max="5864" width="13.7109375" style="1" customWidth="1"/>
    <col min="5865" max="6117" width="9.140625" style="1"/>
    <col min="6118" max="6118" width="58.42578125" style="1" bestFit="1" customWidth="1"/>
    <col min="6119" max="6119" width="15.7109375" style="1" bestFit="1" customWidth="1"/>
    <col min="6120" max="6120" width="13.7109375" style="1" customWidth="1"/>
    <col min="6121" max="6373" width="9.140625" style="1"/>
    <col min="6374" max="6374" width="58.42578125" style="1" bestFit="1" customWidth="1"/>
    <col min="6375" max="6375" width="15.7109375" style="1" bestFit="1" customWidth="1"/>
    <col min="6376" max="6376" width="13.7109375" style="1" customWidth="1"/>
    <col min="6377" max="6629" width="9.140625" style="1"/>
    <col min="6630" max="6630" width="58.42578125" style="1" bestFit="1" customWidth="1"/>
    <col min="6631" max="6631" width="15.7109375" style="1" bestFit="1" customWidth="1"/>
    <col min="6632" max="6632" width="13.7109375" style="1" customWidth="1"/>
    <col min="6633" max="6885" width="9.140625" style="1"/>
    <col min="6886" max="6886" width="58.42578125" style="1" bestFit="1" customWidth="1"/>
    <col min="6887" max="6887" width="15.7109375" style="1" bestFit="1" customWidth="1"/>
    <col min="6888" max="6888" width="13.7109375" style="1" customWidth="1"/>
    <col min="6889" max="7141" width="9.140625" style="1"/>
    <col min="7142" max="7142" width="58.42578125" style="1" bestFit="1" customWidth="1"/>
    <col min="7143" max="7143" width="15.7109375" style="1" bestFit="1" customWidth="1"/>
    <col min="7144" max="7144" width="13.7109375" style="1" customWidth="1"/>
    <col min="7145" max="7397" width="9.140625" style="1"/>
    <col min="7398" max="7398" width="58.42578125" style="1" bestFit="1" customWidth="1"/>
    <col min="7399" max="7399" width="15.7109375" style="1" bestFit="1" customWidth="1"/>
    <col min="7400" max="7400" width="13.7109375" style="1" customWidth="1"/>
    <col min="7401" max="7653" width="9.140625" style="1"/>
    <col min="7654" max="7654" width="58.42578125" style="1" bestFit="1" customWidth="1"/>
    <col min="7655" max="7655" width="15.7109375" style="1" bestFit="1" customWidth="1"/>
    <col min="7656" max="7656" width="13.7109375" style="1" customWidth="1"/>
    <col min="7657" max="7909" width="9.140625" style="1"/>
    <col min="7910" max="7910" width="58.42578125" style="1" bestFit="1" customWidth="1"/>
    <col min="7911" max="7911" width="15.7109375" style="1" bestFit="1" customWidth="1"/>
    <col min="7912" max="7912" width="13.7109375" style="1" customWidth="1"/>
    <col min="7913" max="8165" width="9.140625" style="1"/>
    <col min="8166" max="8166" width="58.42578125" style="1" bestFit="1" customWidth="1"/>
    <col min="8167" max="8167" width="15.7109375" style="1" bestFit="1" customWidth="1"/>
    <col min="8168" max="8168" width="13.7109375" style="1" customWidth="1"/>
    <col min="8169" max="8421" width="9.140625" style="1"/>
    <col min="8422" max="8422" width="58.42578125" style="1" bestFit="1" customWidth="1"/>
    <col min="8423" max="8423" width="15.7109375" style="1" bestFit="1" customWidth="1"/>
    <col min="8424" max="8424" width="13.7109375" style="1" customWidth="1"/>
    <col min="8425" max="8677" width="9.140625" style="1"/>
    <col min="8678" max="8678" width="58.42578125" style="1" bestFit="1" customWidth="1"/>
    <col min="8679" max="8679" width="15.7109375" style="1" bestFit="1" customWidth="1"/>
    <col min="8680" max="8680" width="13.7109375" style="1" customWidth="1"/>
    <col min="8681" max="8933" width="9.140625" style="1"/>
    <col min="8934" max="8934" width="58.42578125" style="1" bestFit="1" customWidth="1"/>
    <col min="8935" max="8935" width="15.7109375" style="1" bestFit="1" customWidth="1"/>
    <col min="8936" max="8936" width="13.7109375" style="1" customWidth="1"/>
    <col min="8937" max="9189" width="9.140625" style="1"/>
    <col min="9190" max="9190" width="58.42578125" style="1" bestFit="1" customWidth="1"/>
    <col min="9191" max="9191" width="15.7109375" style="1" bestFit="1" customWidth="1"/>
    <col min="9192" max="9192" width="13.7109375" style="1" customWidth="1"/>
    <col min="9193" max="9445" width="9.140625" style="1"/>
    <col min="9446" max="9446" width="58.42578125" style="1" bestFit="1" customWidth="1"/>
    <col min="9447" max="9447" width="15.7109375" style="1" bestFit="1" customWidth="1"/>
    <col min="9448" max="9448" width="13.7109375" style="1" customWidth="1"/>
    <col min="9449" max="9701" width="9.140625" style="1"/>
    <col min="9702" max="9702" width="58.42578125" style="1" bestFit="1" customWidth="1"/>
    <col min="9703" max="9703" width="15.7109375" style="1" bestFit="1" customWidth="1"/>
    <col min="9704" max="9704" width="13.7109375" style="1" customWidth="1"/>
    <col min="9705" max="9957" width="9.140625" style="1"/>
    <col min="9958" max="9958" width="58.42578125" style="1" bestFit="1" customWidth="1"/>
    <col min="9959" max="9959" width="15.7109375" style="1" bestFit="1" customWidth="1"/>
    <col min="9960" max="9960" width="13.7109375" style="1" customWidth="1"/>
    <col min="9961" max="10213" width="9.140625" style="1"/>
    <col min="10214" max="10214" width="58.42578125" style="1" bestFit="1" customWidth="1"/>
    <col min="10215" max="10215" width="15.7109375" style="1" bestFit="1" customWidth="1"/>
    <col min="10216" max="10216" width="13.7109375" style="1" customWidth="1"/>
    <col min="10217" max="10469" width="9.140625" style="1"/>
    <col min="10470" max="10470" width="58.42578125" style="1" bestFit="1" customWidth="1"/>
    <col min="10471" max="10471" width="15.7109375" style="1" bestFit="1" customWidth="1"/>
    <col min="10472" max="10472" width="13.7109375" style="1" customWidth="1"/>
    <col min="10473" max="10725" width="9.140625" style="1"/>
    <col min="10726" max="10726" width="58.42578125" style="1" bestFit="1" customWidth="1"/>
    <col min="10727" max="10727" width="15.7109375" style="1" bestFit="1" customWidth="1"/>
    <col min="10728" max="10728" width="13.7109375" style="1" customWidth="1"/>
    <col min="10729" max="10981" width="9.140625" style="1"/>
    <col min="10982" max="10982" width="58.42578125" style="1" bestFit="1" customWidth="1"/>
    <col min="10983" max="10983" width="15.7109375" style="1" bestFit="1" customWidth="1"/>
    <col min="10984" max="10984" width="13.7109375" style="1" customWidth="1"/>
    <col min="10985" max="11237" width="9.140625" style="1"/>
    <col min="11238" max="11238" width="58.42578125" style="1" bestFit="1" customWidth="1"/>
    <col min="11239" max="11239" width="15.7109375" style="1" bestFit="1" customWidth="1"/>
    <col min="11240" max="11240" width="13.7109375" style="1" customWidth="1"/>
    <col min="11241" max="11493" width="9.140625" style="1"/>
    <col min="11494" max="11494" width="58.42578125" style="1" bestFit="1" customWidth="1"/>
    <col min="11495" max="11495" width="15.7109375" style="1" bestFit="1" customWidth="1"/>
    <col min="11496" max="11496" width="13.7109375" style="1" customWidth="1"/>
    <col min="11497" max="11749" width="9.140625" style="1"/>
    <col min="11750" max="11750" width="58.42578125" style="1" bestFit="1" customWidth="1"/>
    <col min="11751" max="11751" width="15.7109375" style="1" bestFit="1" customWidth="1"/>
    <col min="11752" max="11752" width="13.7109375" style="1" customWidth="1"/>
    <col min="11753" max="12005" width="9.140625" style="1"/>
    <col min="12006" max="12006" width="58.42578125" style="1" bestFit="1" customWidth="1"/>
    <col min="12007" max="12007" width="15.7109375" style="1" bestFit="1" customWidth="1"/>
    <col min="12008" max="12008" width="13.7109375" style="1" customWidth="1"/>
    <col min="12009" max="12261" width="9.140625" style="1"/>
    <col min="12262" max="12262" width="58.42578125" style="1" bestFit="1" customWidth="1"/>
    <col min="12263" max="12263" width="15.7109375" style="1" bestFit="1" customWidth="1"/>
    <col min="12264" max="12264" width="13.7109375" style="1" customWidth="1"/>
    <col min="12265" max="12517" width="9.140625" style="1"/>
    <col min="12518" max="12518" width="58.42578125" style="1" bestFit="1" customWidth="1"/>
    <col min="12519" max="12519" width="15.7109375" style="1" bestFit="1" customWidth="1"/>
    <col min="12520" max="12520" width="13.7109375" style="1" customWidth="1"/>
    <col min="12521" max="12773" width="9.140625" style="1"/>
    <col min="12774" max="12774" width="58.42578125" style="1" bestFit="1" customWidth="1"/>
    <col min="12775" max="12775" width="15.7109375" style="1" bestFit="1" customWidth="1"/>
    <col min="12776" max="12776" width="13.7109375" style="1" customWidth="1"/>
    <col min="12777" max="13029" width="9.140625" style="1"/>
    <col min="13030" max="13030" width="58.42578125" style="1" bestFit="1" customWidth="1"/>
    <col min="13031" max="13031" width="15.7109375" style="1" bestFit="1" customWidth="1"/>
    <col min="13032" max="13032" width="13.7109375" style="1" customWidth="1"/>
    <col min="13033" max="13285" width="9.140625" style="1"/>
    <col min="13286" max="13286" width="58.42578125" style="1" bestFit="1" customWidth="1"/>
    <col min="13287" max="13287" width="15.7109375" style="1" bestFit="1" customWidth="1"/>
    <col min="13288" max="13288" width="13.7109375" style="1" customWidth="1"/>
    <col min="13289" max="13541" width="9.140625" style="1"/>
    <col min="13542" max="13542" width="58.42578125" style="1" bestFit="1" customWidth="1"/>
    <col min="13543" max="13543" width="15.7109375" style="1" bestFit="1" customWidth="1"/>
    <col min="13544" max="13544" width="13.7109375" style="1" customWidth="1"/>
    <col min="13545" max="13797" width="9.140625" style="1"/>
    <col min="13798" max="13798" width="58.42578125" style="1" bestFit="1" customWidth="1"/>
    <col min="13799" max="13799" width="15.7109375" style="1" bestFit="1" customWidth="1"/>
    <col min="13800" max="13800" width="13.7109375" style="1" customWidth="1"/>
    <col min="13801" max="14053" width="9.140625" style="1"/>
    <col min="14054" max="14054" width="58.42578125" style="1" bestFit="1" customWidth="1"/>
    <col min="14055" max="14055" width="15.7109375" style="1" bestFit="1" customWidth="1"/>
    <col min="14056" max="14056" width="13.7109375" style="1" customWidth="1"/>
    <col min="14057" max="14309" width="9.140625" style="1"/>
    <col min="14310" max="14310" width="58.42578125" style="1" bestFit="1" customWidth="1"/>
    <col min="14311" max="14311" width="15.7109375" style="1" bestFit="1" customWidth="1"/>
    <col min="14312" max="14312" width="13.7109375" style="1" customWidth="1"/>
    <col min="14313" max="14565" width="9.140625" style="1"/>
    <col min="14566" max="14566" width="58.42578125" style="1" bestFit="1" customWidth="1"/>
    <col min="14567" max="14567" width="15.7109375" style="1" bestFit="1" customWidth="1"/>
    <col min="14568" max="14568" width="13.7109375" style="1" customWidth="1"/>
    <col min="14569" max="14821" width="9.140625" style="1"/>
    <col min="14822" max="14822" width="58.42578125" style="1" bestFit="1" customWidth="1"/>
    <col min="14823" max="14823" width="15.7109375" style="1" bestFit="1" customWidth="1"/>
    <col min="14824" max="14824" width="13.7109375" style="1" customWidth="1"/>
    <col min="14825" max="15077" width="9.140625" style="1"/>
    <col min="15078" max="15078" width="58.42578125" style="1" bestFit="1" customWidth="1"/>
    <col min="15079" max="15079" width="15.7109375" style="1" bestFit="1" customWidth="1"/>
    <col min="15080" max="15080" width="13.7109375" style="1" customWidth="1"/>
    <col min="15081" max="15333" width="9.140625" style="1"/>
    <col min="15334" max="15334" width="58.42578125" style="1" bestFit="1" customWidth="1"/>
    <col min="15335" max="15335" width="15.7109375" style="1" bestFit="1" customWidth="1"/>
    <col min="15336" max="15336" width="13.7109375" style="1" customWidth="1"/>
    <col min="15337" max="15589" width="9.140625" style="1"/>
    <col min="15590" max="15590" width="58.42578125" style="1" bestFit="1" customWidth="1"/>
    <col min="15591" max="15591" width="15.7109375" style="1" bestFit="1" customWidth="1"/>
    <col min="15592" max="15592" width="13.7109375" style="1" customWidth="1"/>
    <col min="15593" max="15845" width="9.140625" style="1"/>
    <col min="15846" max="15846" width="58.42578125" style="1" bestFit="1" customWidth="1"/>
    <col min="15847" max="15847" width="15.7109375" style="1" bestFit="1" customWidth="1"/>
    <col min="15848" max="15848" width="13.7109375" style="1" customWidth="1"/>
    <col min="15849" max="16101" width="9.140625" style="1"/>
    <col min="16102" max="16102" width="58.42578125" style="1" bestFit="1" customWidth="1"/>
    <col min="16103" max="16103" width="15.7109375" style="1" bestFit="1" customWidth="1"/>
    <col min="16104" max="16104" width="13.7109375" style="1" customWidth="1"/>
    <col min="16105" max="16384" width="9.140625" style="1"/>
  </cols>
  <sheetData>
    <row r="1" spans="1:3">
      <c r="A1" s="48" t="s">
        <v>54</v>
      </c>
      <c r="B1" s="48"/>
      <c r="C1" s="48"/>
    </row>
    <row r="2" spans="1:3" ht="15.75" thickBot="1">
      <c r="A2" s="48" t="s">
        <v>55</v>
      </c>
      <c r="B2" s="48"/>
      <c r="C2" s="48"/>
    </row>
    <row r="3" spans="1:3" ht="15.75" thickBot="1">
      <c r="A3" s="2" t="s">
        <v>3</v>
      </c>
      <c r="B3" s="14" t="s">
        <v>4</v>
      </c>
      <c r="C3" s="40" t="s">
        <v>5</v>
      </c>
    </row>
    <row r="4" spans="1:3">
      <c r="A4" s="23" t="s">
        <v>6</v>
      </c>
      <c r="B4" s="5"/>
      <c r="C4" s="41"/>
    </row>
    <row r="5" spans="1:3">
      <c r="A5" s="24" t="s">
        <v>7</v>
      </c>
      <c r="B5" s="16">
        <v>0</v>
      </c>
      <c r="C5" s="42">
        <f>B5/$B$53</f>
        <v>0</v>
      </c>
    </row>
    <row r="6" spans="1:3">
      <c r="A6" s="22" t="s">
        <v>8</v>
      </c>
      <c r="B6" s="16">
        <v>0</v>
      </c>
      <c r="C6" s="42">
        <f>B6/$B$53</f>
        <v>0</v>
      </c>
    </row>
    <row r="7" spans="1:3">
      <c r="A7" s="24" t="s">
        <v>9</v>
      </c>
      <c r="B7" s="16">
        <v>0</v>
      </c>
      <c r="C7" s="42">
        <f>B7/$B$53</f>
        <v>0</v>
      </c>
    </row>
    <row r="8" spans="1:3" ht="15.75" thickBot="1">
      <c r="A8" s="25" t="s">
        <v>10</v>
      </c>
      <c r="B8" s="17">
        <f>SUM(B5:B7)</f>
        <v>0</v>
      </c>
      <c r="C8" s="43">
        <f>B8/$B$53</f>
        <v>0</v>
      </c>
    </row>
    <row r="9" spans="1:3" ht="15.75" thickBot="1">
      <c r="A9" s="38" t="s">
        <v>11</v>
      </c>
      <c r="B9" s="39"/>
      <c r="C9" s="44"/>
    </row>
    <row r="10" spans="1:3">
      <c r="A10" s="26" t="s">
        <v>12</v>
      </c>
      <c r="B10" s="19"/>
      <c r="C10" s="45"/>
    </row>
    <row r="11" spans="1:3">
      <c r="A11" s="24" t="s">
        <v>13</v>
      </c>
      <c r="B11" s="16">
        <v>20000</v>
      </c>
      <c r="C11" s="42">
        <f t="shared" ref="C11:C17" si="0">B11/$B$53</f>
        <v>0.11236965120460266</v>
      </c>
    </row>
    <row r="12" spans="1:3">
      <c r="A12" s="24" t="s">
        <v>14</v>
      </c>
      <c r="B12" s="16">
        <v>0</v>
      </c>
      <c r="C12" s="42">
        <f t="shared" si="0"/>
        <v>0</v>
      </c>
    </row>
    <row r="13" spans="1:3">
      <c r="A13" s="24" t="s">
        <v>15</v>
      </c>
      <c r="B13" s="16">
        <v>0</v>
      </c>
      <c r="C13" s="42">
        <f t="shared" si="0"/>
        <v>0</v>
      </c>
    </row>
    <row r="14" spans="1:3">
      <c r="A14" s="24" t="s">
        <v>16</v>
      </c>
      <c r="B14" s="16">
        <v>0</v>
      </c>
      <c r="C14" s="42">
        <f t="shared" si="0"/>
        <v>0</v>
      </c>
    </row>
    <row r="15" spans="1:3">
      <c r="A15" s="24" t="s">
        <v>17</v>
      </c>
      <c r="B15" s="16">
        <v>0</v>
      </c>
      <c r="C15" s="42">
        <f t="shared" si="0"/>
        <v>0</v>
      </c>
    </row>
    <row r="16" spans="1:3">
      <c r="A16" s="24" t="s">
        <v>18</v>
      </c>
      <c r="B16" s="16">
        <v>0</v>
      </c>
      <c r="C16" s="42">
        <f t="shared" si="0"/>
        <v>0</v>
      </c>
    </row>
    <row r="17" spans="1:3">
      <c r="A17" s="27" t="s">
        <v>19</v>
      </c>
      <c r="B17" s="16">
        <f>SUM(B11:B16)</f>
        <v>20000</v>
      </c>
      <c r="C17" s="42">
        <f t="shared" si="0"/>
        <v>0.11236965120460266</v>
      </c>
    </row>
    <row r="18" spans="1:3">
      <c r="A18" s="27" t="s">
        <v>20</v>
      </c>
      <c r="B18" s="15"/>
      <c r="C18" s="42"/>
    </row>
    <row r="19" spans="1:3">
      <c r="A19" s="24" t="s">
        <v>21</v>
      </c>
      <c r="B19" s="16">
        <v>35000</v>
      </c>
      <c r="C19" s="42">
        <f t="shared" ref="C19:C25" si="1">B19/$B$53</f>
        <v>0.19664688960805465</v>
      </c>
    </row>
    <row r="20" spans="1:3">
      <c r="A20" s="24" t="s">
        <v>22</v>
      </c>
      <c r="B20" s="16">
        <f>(144.5*4*12)+(1200*4*12)+(176*4*12)</f>
        <v>72984</v>
      </c>
      <c r="C20" s="42">
        <f t="shared" si="1"/>
        <v>0.41005933117583604</v>
      </c>
    </row>
    <row r="21" spans="1:3">
      <c r="A21" s="24" t="s">
        <v>23</v>
      </c>
      <c r="B21" s="16">
        <v>20000</v>
      </c>
      <c r="C21" s="42">
        <f t="shared" si="1"/>
        <v>0.11236965120460266</v>
      </c>
    </row>
    <row r="22" spans="1:3">
      <c r="A22" s="24" t="s">
        <v>24</v>
      </c>
      <c r="B22" s="16">
        <v>0</v>
      </c>
      <c r="C22" s="42">
        <f t="shared" si="1"/>
        <v>0</v>
      </c>
    </row>
    <row r="23" spans="1:3">
      <c r="A23" s="24" t="s">
        <v>25</v>
      </c>
      <c r="B23" s="16">
        <v>0</v>
      </c>
      <c r="C23" s="42">
        <f t="shared" si="1"/>
        <v>0</v>
      </c>
    </row>
    <row r="24" spans="1:3">
      <c r="A24" s="24" t="s">
        <v>26</v>
      </c>
      <c r="B24" s="16">
        <v>0</v>
      </c>
      <c r="C24" s="42">
        <f t="shared" si="1"/>
        <v>0</v>
      </c>
    </row>
    <row r="25" spans="1:3">
      <c r="A25" s="27" t="s">
        <v>56</v>
      </c>
      <c r="B25" s="16">
        <f>SUM(B19:B24)</f>
        <v>127984</v>
      </c>
      <c r="C25" s="42">
        <f t="shared" si="1"/>
        <v>0.71907587198849332</v>
      </c>
    </row>
    <row r="26" spans="1:3" ht="15.75" thickBot="1">
      <c r="A26" s="25" t="s">
        <v>10</v>
      </c>
      <c r="B26" s="20">
        <f>B17+B25</f>
        <v>147984</v>
      </c>
      <c r="C26" s="43">
        <f>B26/B53</f>
        <v>0.83144552319309606</v>
      </c>
    </row>
    <row r="27" spans="1:3" ht="15.75" thickBot="1">
      <c r="A27" s="38" t="s">
        <v>28</v>
      </c>
      <c r="B27" s="39"/>
      <c r="C27" s="44"/>
    </row>
    <row r="28" spans="1:3">
      <c r="A28" s="28" t="s">
        <v>29</v>
      </c>
      <c r="B28" s="21">
        <v>0</v>
      </c>
      <c r="C28" s="45">
        <f t="shared" ref="C28:C34" si="2">B28/$B$53</f>
        <v>0</v>
      </c>
    </row>
    <row r="29" spans="1:3">
      <c r="A29" s="24" t="s">
        <v>30</v>
      </c>
      <c r="B29" s="16">
        <v>0</v>
      </c>
      <c r="C29" s="42">
        <f t="shared" si="2"/>
        <v>0</v>
      </c>
    </row>
    <row r="30" spans="1:3">
      <c r="A30" s="24" t="s">
        <v>31</v>
      </c>
      <c r="B30" s="16">
        <v>15000</v>
      </c>
      <c r="C30" s="42">
        <f t="shared" si="2"/>
        <v>8.4277238403451998E-2</v>
      </c>
    </row>
    <row r="31" spans="1:3">
      <c r="A31" s="24" t="s">
        <v>32</v>
      </c>
      <c r="B31" s="16">
        <v>0</v>
      </c>
      <c r="C31" s="42">
        <f t="shared" si="2"/>
        <v>0</v>
      </c>
    </row>
    <row r="32" spans="1:3">
      <c r="A32" s="24" t="s">
        <v>33</v>
      </c>
      <c r="B32" s="16">
        <v>0</v>
      </c>
      <c r="C32" s="42">
        <f t="shared" si="2"/>
        <v>0</v>
      </c>
    </row>
    <row r="33" spans="1:3">
      <c r="A33" s="24" t="s">
        <v>57</v>
      </c>
      <c r="B33" s="16">
        <v>15000</v>
      </c>
      <c r="C33" s="42">
        <f t="shared" si="2"/>
        <v>8.4277238403451998E-2</v>
      </c>
    </row>
    <row r="34" spans="1:3" ht="15.75" thickBot="1">
      <c r="A34" s="25" t="s">
        <v>10</v>
      </c>
      <c r="B34" s="20">
        <f>SUM(B28:B33)</f>
        <v>30000</v>
      </c>
      <c r="C34" s="43">
        <f t="shared" si="2"/>
        <v>0.168554476806904</v>
      </c>
    </row>
    <row r="35" spans="1:3" ht="15.75" thickBot="1">
      <c r="A35" s="38" t="s">
        <v>35</v>
      </c>
      <c r="B35" s="39"/>
      <c r="C35" s="44"/>
    </row>
    <row r="36" spans="1:3">
      <c r="A36" s="28" t="s">
        <v>36</v>
      </c>
      <c r="B36" s="21">
        <v>0</v>
      </c>
      <c r="C36" s="45">
        <f t="shared" ref="C36:C51" si="3">B36/$B$53</f>
        <v>0</v>
      </c>
    </row>
    <row r="37" spans="1:3">
      <c r="A37" s="24" t="s">
        <v>37</v>
      </c>
      <c r="B37" s="16">
        <v>0</v>
      </c>
      <c r="C37" s="42">
        <f t="shared" si="3"/>
        <v>0</v>
      </c>
    </row>
    <row r="38" spans="1:3">
      <c r="A38" s="24" t="s">
        <v>38</v>
      </c>
      <c r="B38" s="16">
        <v>0</v>
      </c>
      <c r="C38" s="42">
        <f t="shared" si="3"/>
        <v>0</v>
      </c>
    </row>
    <row r="39" spans="1:3">
      <c r="A39" s="24" t="s">
        <v>39</v>
      </c>
      <c r="B39" s="16">
        <v>0</v>
      </c>
      <c r="C39" s="42">
        <f t="shared" si="3"/>
        <v>0</v>
      </c>
    </row>
    <row r="40" spans="1:3">
      <c r="A40" s="24" t="s">
        <v>40</v>
      </c>
      <c r="B40" s="16">
        <v>0</v>
      </c>
      <c r="C40" s="42">
        <f t="shared" si="3"/>
        <v>0</v>
      </c>
    </row>
    <row r="41" spans="1:3">
      <c r="A41" s="24" t="s">
        <v>58</v>
      </c>
      <c r="B41" s="16">
        <v>0</v>
      </c>
      <c r="C41" s="42">
        <f t="shared" si="3"/>
        <v>0</v>
      </c>
    </row>
    <row r="42" spans="1:3">
      <c r="A42" s="24" t="s">
        <v>59</v>
      </c>
      <c r="B42" s="16">
        <v>0</v>
      </c>
      <c r="C42" s="42">
        <f t="shared" si="3"/>
        <v>0</v>
      </c>
    </row>
    <row r="43" spans="1:3">
      <c r="A43" s="24" t="s">
        <v>60</v>
      </c>
      <c r="B43" s="16">
        <v>0</v>
      </c>
      <c r="C43" s="42">
        <f t="shared" si="3"/>
        <v>0</v>
      </c>
    </row>
    <row r="44" spans="1:3">
      <c r="A44" s="24" t="s">
        <v>44</v>
      </c>
      <c r="B44" s="16">
        <v>0</v>
      </c>
      <c r="C44" s="42">
        <f t="shared" si="3"/>
        <v>0</v>
      </c>
    </row>
    <row r="45" spans="1:3">
      <c r="A45" s="24" t="s">
        <v>45</v>
      </c>
      <c r="B45" s="16">
        <v>0</v>
      </c>
      <c r="C45" s="42">
        <f t="shared" si="3"/>
        <v>0</v>
      </c>
    </row>
    <row r="46" spans="1:3">
      <c r="A46" s="24" t="s">
        <v>46</v>
      </c>
      <c r="B46" s="16">
        <v>0</v>
      </c>
      <c r="C46" s="42">
        <f t="shared" si="3"/>
        <v>0</v>
      </c>
    </row>
    <row r="47" spans="1:3">
      <c r="A47" s="24" t="s">
        <v>47</v>
      </c>
      <c r="B47" s="16">
        <v>0</v>
      </c>
      <c r="C47" s="42">
        <f t="shared" si="3"/>
        <v>0</v>
      </c>
    </row>
    <row r="48" spans="1:3">
      <c r="A48" s="24" t="s">
        <v>48</v>
      </c>
      <c r="B48" s="16">
        <v>0</v>
      </c>
      <c r="C48" s="42">
        <f t="shared" si="3"/>
        <v>0</v>
      </c>
    </row>
    <row r="49" spans="1:3">
      <c r="A49" s="24" t="s">
        <v>49</v>
      </c>
      <c r="B49" s="16">
        <v>0</v>
      </c>
      <c r="C49" s="42">
        <f t="shared" si="3"/>
        <v>0</v>
      </c>
    </row>
    <row r="50" spans="1:3">
      <c r="A50" s="24" t="s">
        <v>50</v>
      </c>
      <c r="B50" s="16">
        <v>0</v>
      </c>
      <c r="C50" s="42">
        <f t="shared" si="3"/>
        <v>0</v>
      </c>
    </row>
    <row r="51" spans="1:3">
      <c r="A51" s="24" t="s">
        <v>51</v>
      </c>
      <c r="B51" s="16">
        <v>0</v>
      </c>
      <c r="C51" s="42">
        <f t="shared" si="3"/>
        <v>0</v>
      </c>
    </row>
    <row r="52" spans="1:3" ht="15.75" thickBot="1">
      <c r="A52" s="27" t="s">
        <v>10</v>
      </c>
      <c r="B52" s="17">
        <f>SUM(B36:B51)</f>
        <v>0</v>
      </c>
      <c r="C52" s="46">
        <f>B52/B53</f>
        <v>0</v>
      </c>
    </row>
    <row r="53" spans="1:3" ht="15.75" thickBot="1">
      <c r="A53" s="2" t="s">
        <v>52</v>
      </c>
      <c r="B53" s="18">
        <f>SUM(B8+B17+B25+B34+B52)</f>
        <v>177984</v>
      </c>
      <c r="C53" s="47" t="s">
        <v>53</v>
      </c>
    </row>
    <row r="54" spans="1:3">
      <c r="A54" s="29"/>
      <c r="C54" s="12"/>
    </row>
  </sheetData>
  <mergeCells count="2">
    <mergeCell ref="A1:C1"/>
    <mergeCell ref="A2:C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Julia Nogueira Gomes</cp:lastModifiedBy>
  <cp:revision/>
  <dcterms:created xsi:type="dcterms:W3CDTF">2021-07-13T13:55:29Z</dcterms:created>
  <dcterms:modified xsi:type="dcterms:W3CDTF">2024-11-05T14:19:01Z</dcterms:modified>
  <cp:category/>
  <cp:contentStatus/>
</cp:coreProperties>
</file>